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fesor\Desktop\"/>
    </mc:Choice>
  </mc:AlternateContent>
  <bookViews>
    <workbookView xWindow="0" yWindow="0" windowWidth="15360" windowHeight="8724" tabRatio="590" activeTab="2"/>
  </bookViews>
  <sheets>
    <sheet name="CMI" sheetId="2" r:id="rId1"/>
    <sheet name="CRM" sheetId="3" r:id="rId2"/>
    <sheet name="Estrategia CRM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4" l="1"/>
  <c r="J48" i="4" s="1"/>
  <c r="K46" i="4"/>
  <c r="K48" i="4" s="1"/>
  <c r="I46" i="4"/>
  <c r="J31" i="4"/>
  <c r="J33" i="4" s="1"/>
  <c r="K31" i="4"/>
  <c r="K33" i="4" s="1"/>
  <c r="I31" i="4"/>
  <c r="K16" i="4"/>
  <c r="I16" i="4"/>
  <c r="I18" i="4" s="1"/>
  <c r="K18" i="4"/>
  <c r="K47" i="4"/>
  <c r="J47" i="4"/>
  <c r="J49" i="4" s="1"/>
  <c r="I47" i="4"/>
  <c r="K32" i="4"/>
  <c r="J32" i="4"/>
  <c r="I32" i="4"/>
  <c r="J34" i="4" s="1"/>
  <c r="D71" i="2"/>
  <c r="D52" i="2"/>
  <c r="D34" i="2"/>
  <c r="D16" i="2"/>
  <c r="I48" i="4" l="1"/>
  <c r="J50" i="4" s="1"/>
  <c r="I33" i="4"/>
  <c r="J35" i="4" s="1"/>
  <c r="J17" i="4"/>
  <c r="K17" i="4"/>
  <c r="I17" i="4"/>
  <c r="J19" i="4" s="1"/>
  <c r="J16" i="4"/>
  <c r="J18" i="4" s="1"/>
  <c r="J20" i="4" s="1"/>
  <c r="D17" i="4"/>
  <c r="D14" i="4"/>
  <c r="D13" i="4"/>
  <c r="D12" i="4"/>
  <c r="D16" i="4" l="1"/>
  <c r="D18" i="4" s="1"/>
  <c r="E48" i="2"/>
  <c r="E50" i="2" s="1"/>
  <c r="E67" i="2" l="1"/>
  <c r="E69" i="2" s="1"/>
  <c r="F67" i="2"/>
  <c r="F69" i="2" s="1"/>
  <c r="D67" i="2"/>
  <c r="D69" i="2" s="1"/>
  <c r="F48" i="2"/>
  <c r="F50" i="2" s="1"/>
  <c r="D48" i="2"/>
  <c r="D50" i="2" s="1"/>
  <c r="E66" i="2" l="1"/>
  <c r="D72" i="2"/>
  <c r="D53" i="2"/>
  <c r="F66" i="2"/>
  <c r="D66" i="2"/>
  <c r="E47" i="2"/>
  <c r="D47" i="2"/>
  <c r="F47" i="2"/>
  <c r="E30" i="2"/>
  <c r="F30" i="2"/>
  <c r="D30" i="2"/>
  <c r="D32" i="2" s="1"/>
  <c r="F32" i="2"/>
  <c r="F29" i="2" s="1"/>
  <c r="E32" i="2"/>
  <c r="E29" i="2" s="1"/>
  <c r="F12" i="2"/>
  <c r="F14" i="2" s="1"/>
  <c r="F11" i="2" s="1"/>
  <c r="E12" i="2"/>
  <c r="E14" i="2" s="1"/>
  <c r="E11" i="2" s="1"/>
  <c r="D12" i="2"/>
  <c r="D14" i="2" s="1"/>
  <c r="D11" i="2" l="1"/>
  <c r="D17" i="2"/>
  <c r="D29" i="2"/>
  <c r="D35" i="2"/>
</calcChain>
</file>

<file path=xl/sharedStrings.xml><?xml version="1.0" encoding="utf-8"?>
<sst xmlns="http://schemas.openxmlformats.org/spreadsheetml/2006/main" count="247" uniqueCount="115">
  <si>
    <t xml:space="preserve">NOMBRE DEL INDICADOR </t>
  </si>
  <si>
    <t>Indicador 1</t>
  </si>
  <si>
    <t>Idicador 3</t>
  </si>
  <si>
    <t>Indicador 3</t>
  </si>
  <si>
    <t>Ventas</t>
  </si>
  <si>
    <t>Meta</t>
  </si>
  <si>
    <t>Conseguido</t>
  </si>
  <si>
    <t>Metas</t>
  </si>
  <si>
    <t>FINANCIERA</t>
  </si>
  <si>
    <t>PROCESOS</t>
  </si>
  <si>
    <t>RECURSOS</t>
  </si>
  <si>
    <t>Inversion</t>
  </si>
  <si>
    <t>ganancias</t>
  </si>
  <si>
    <t>Año 2013</t>
  </si>
  <si>
    <t>Año 2012</t>
  </si>
  <si>
    <t>Año 2011</t>
  </si>
  <si>
    <t xml:space="preserve">Años </t>
  </si>
  <si>
    <t>CLIENTES</t>
  </si>
  <si>
    <t>Satisfaccion</t>
  </si>
  <si>
    <t>Fidelizacion</t>
  </si>
  <si>
    <t>Encuesta</t>
  </si>
  <si>
    <t>Total años</t>
  </si>
  <si>
    <t xml:space="preserve">Total años </t>
  </si>
  <si>
    <t>Tecnologia</t>
  </si>
  <si>
    <t>Administracion</t>
  </si>
  <si>
    <t>ADN</t>
  </si>
  <si>
    <t>Capacitacion</t>
  </si>
  <si>
    <t>Motivacion</t>
  </si>
  <si>
    <t>Eficiencia</t>
  </si>
  <si>
    <t>Customer Relationship Management  - CRM -</t>
  </si>
  <si>
    <t>BASE DE DATOS DE CLIENTES</t>
  </si>
  <si>
    <t>Reg.</t>
  </si>
  <si>
    <t>Id_Cliente</t>
  </si>
  <si>
    <t>Nombre del Cliente</t>
  </si>
  <si>
    <t>Apellidos del Cliente</t>
  </si>
  <si>
    <t>Dirección del Cliente</t>
  </si>
  <si>
    <t>Teléfono Casa</t>
  </si>
  <si>
    <t>Teléfono Móvil</t>
  </si>
  <si>
    <t>Empresa donde labora</t>
  </si>
  <si>
    <t>Cargo que desempeña</t>
  </si>
  <si>
    <t>Teléfono Oficina</t>
  </si>
  <si>
    <t>Estado civil</t>
  </si>
  <si>
    <t>E-mail</t>
  </si>
  <si>
    <t>Fecha de Nacimiento</t>
  </si>
  <si>
    <t>Lugar donde reside</t>
  </si>
  <si>
    <t>Ciudad donde reside</t>
  </si>
  <si>
    <t>Zona</t>
  </si>
  <si>
    <t>Producto o servicio que más adquiere</t>
  </si>
  <si>
    <t>Frecuencia en días</t>
  </si>
  <si>
    <t>Nombres  del Contacto</t>
  </si>
  <si>
    <t>Empresa del contacto</t>
  </si>
  <si>
    <t>Cargo</t>
  </si>
  <si>
    <t xml:space="preserve">Teléfono oficina </t>
  </si>
  <si>
    <t xml:space="preserve">Teléfono móvil </t>
  </si>
  <si>
    <t xml:space="preserve">Andres </t>
  </si>
  <si>
    <t>Zapata</t>
  </si>
  <si>
    <t>Matilde</t>
  </si>
  <si>
    <t>Diaz</t>
  </si>
  <si>
    <t xml:space="preserve">Alejandro </t>
  </si>
  <si>
    <t>Toro</t>
  </si>
  <si>
    <t>Marlon</t>
  </si>
  <si>
    <t>Marcos</t>
  </si>
  <si>
    <t>Gomez</t>
  </si>
  <si>
    <t>Sebastian</t>
  </si>
  <si>
    <t>Rios</t>
  </si>
  <si>
    <t xml:space="preserve">Augusto </t>
  </si>
  <si>
    <t>Lopez</t>
  </si>
  <si>
    <t>Felipe</t>
  </si>
  <si>
    <t>Mira</t>
  </si>
  <si>
    <t xml:space="preserve">Vicente </t>
  </si>
  <si>
    <t>Rodas</t>
  </si>
  <si>
    <t xml:space="preserve">Ivan </t>
  </si>
  <si>
    <t>Melendez</t>
  </si>
  <si>
    <t>Bancolombia</t>
  </si>
  <si>
    <t>Zenu</t>
  </si>
  <si>
    <t>Noel</t>
  </si>
  <si>
    <t>Sura</t>
  </si>
  <si>
    <t>Contador</t>
  </si>
  <si>
    <t>Ingeniero</t>
  </si>
  <si>
    <t>Administrador</t>
  </si>
  <si>
    <t>Auditor</t>
  </si>
  <si>
    <t>Cajero</t>
  </si>
  <si>
    <t>Analista</t>
  </si>
  <si>
    <t>Soltero</t>
  </si>
  <si>
    <t>Casado</t>
  </si>
  <si>
    <t>Laureles</t>
  </si>
  <si>
    <t>Poblado</t>
  </si>
  <si>
    <t>Belen</t>
  </si>
  <si>
    <t>Envigado</t>
  </si>
  <si>
    <t>America</t>
  </si>
  <si>
    <t>Medellin</t>
  </si>
  <si>
    <t>Clientes Retirados</t>
  </si>
  <si>
    <t>Clientes Potenciales</t>
  </si>
  <si>
    <t>Estrategias</t>
  </si>
  <si>
    <t>Estrategia para recuperar clientes insatisfechos por el servicio o calidad del producto.</t>
  </si>
  <si>
    <t>Estrategia para mantener e insentivar los clientes más antiguos.</t>
  </si>
  <si>
    <t>Estrategia para adquirir nuevos clientes y lograr su permanencia.</t>
  </si>
  <si>
    <t>FIDELIZACION</t>
  </si>
  <si>
    <t>Objetivo: CRM "VENTAS PRODUCTOS DE TECNOLOGIA"</t>
  </si>
  <si>
    <t>Bono</t>
  </si>
  <si>
    <t>Descuento</t>
  </si>
  <si>
    <t>Obsequio</t>
  </si>
  <si>
    <t>Año 2014</t>
  </si>
  <si>
    <t>año_ingreso</t>
  </si>
  <si>
    <t>Fieles</t>
  </si>
  <si>
    <t xml:space="preserve">Total Clientes </t>
  </si>
  <si>
    <t xml:space="preserve">Total Gastos </t>
  </si>
  <si>
    <t>Total Porcentaje Indicadores</t>
  </si>
  <si>
    <t>Total Meta Indicadores</t>
  </si>
  <si>
    <t>CLIENTES RETIRADOS</t>
  </si>
  <si>
    <t>CLIENTES POTENCIALES</t>
  </si>
  <si>
    <t>Bono Soporte</t>
  </si>
  <si>
    <t>Portafolio</t>
  </si>
  <si>
    <t>Publicidad</t>
  </si>
  <si>
    <t>Visitas Clientes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</si>
</sst>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\ #,##0_);\(&quot;$&quot;\ #,##0\)"/>
    <numFmt numFmtId="164" formatCode="_(&quot;$&quot;\ * #,##0_);_(&quot;$&quot;\ * \(#,##0\);_(&quot;$&quot;\ * &quot;-&quot;??_);_(@_)"/>
    <numFmt numFmtId="165" formatCode="&quot;CRM&quot;\ ###"/>
    <numFmt numFmtId="166" formatCode="&quot;Cra&quot;\ ##\ &quot;#&quot;\ \ ##\-##"/>
    <numFmt numFmtId="167" formatCode="###\ ##\ ##"/>
    <numFmt numFmtId="168" formatCode="\(###\)\ ###\ ##\ ##"/>
    <numFmt numFmtId="169" formatCode="&quot;$&quot;\ 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2" fillId="2" borderId="6" xfId="0" applyFont="1" applyFill="1" applyBorder="1"/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/>
    <xf numFmtId="0" fontId="3" fillId="0" borderId="6" xfId="0" applyFont="1" applyBorder="1"/>
    <xf numFmtId="164" fontId="3" fillId="0" borderId="6" xfId="0" applyNumberFormat="1" applyFont="1" applyBorder="1"/>
    <xf numFmtId="0" fontId="2" fillId="2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165" fontId="3" fillId="0" borderId="5" xfId="0" applyNumberFormat="1" applyFont="1" applyBorder="1"/>
    <xf numFmtId="0" fontId="3" fillId="0" borderId="5" xfId="0" applyFont="1" applyBorder="1"/>
    <xf numFmtId="166" fontId="3" fillId="0" borderId="5" xfId="0" applyNumberFormat="1" applyFont="1" applyBorder="1"/>
    <xf numFmtId="167" fontId="3" fillId="0" borderId="5" xfId="0" applyNumberFormat="1" applyFont="1" applyBorder="1"/>
    <xf numFmtId="168" fontId="3" fillId="0" borderId="5" xfId="0" applyNumberFormat="1" applyFont="1" applyBorder="1"/>
    <xf numFmtId="14" fontId="3" fillId="0" borderId="5" xfId="0" applyNumberFormat="1" applyFont="1" applyBorder="1"/>
    <xf numFmtId="0" fontId="2" fillId="0" borderId="6" xfId="0" applyFont="1" applyBorder="1" applyAlignment="1">
      <alignment horizontal="center"/>
    </xf>
    <xf numFmtId="166" fontId="3" fillId="0" borderId="6" xfId="0" applyNumberFormat="1" applyFont="1" applyBorder="1"/>
    <xf numFmtId="167" fontId="3" fillId="0" borderId="6" xfId="0" applyNumberFormat="1" applyFont="1" applyBorder="1"/>
    <xf numFmtId="168" fontId="3" fillId="0" borderId="6" xfId="0" applyNumberFormat="1" applyFont="1" applyBorder="1"/>
    <xf numFmtId="14" fontId="3" fillId="0" borderId="6" xfId="0" applyNumberFormat="1" applyFont="1" applyBorder="1"/>
    <xf numFmtId="0" fontId="4" fillId="0" borderId="0" xfId="0" applyFont="1"/>
    <xf numFmtId="9" fontId="3" fillId="0" borderId="6" xfId="1" applyNumberFormat="1" applyFont="1" applyBorder="1"/>
    <xf numFmtId="0" fontId="3" fillId="0" borderId="5" xfId="0" applyNumberFormat="1" applyFont="1" applyBorder="1"/>
    <xf numFmtId="0" fontId="2" fillId="0" borderId="6" xfId="0" applyFont="1" applyBorder="1"/>
    <xf numFmtId="9" fontId="3" fillId="0" borderId="6" xfId="0" applyNumberFormat="1" applyFont="1" applyBorder="1"/>
    <xf numFmtId="9" fontId="3" fillId="0" borderId="6" xfId="1" applyFont="1" applyBorder="1"/>
    <xf numFmtId="3" fontId="3" fillId="0" borderId="6" xfId="0" applyNumberFormat="1" applyFont="1" applyBorder="1"/>
    <xf numFmtId="0" fontId="2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164" fontId="3" fillId="0" borderId="6" xfId="0" applyNumberFormat="1" applyFont="1" applyBorder="1" applyAlignment="1">
      <alignment wrapText="1"/>
    </xf>
    <xf numFmtId="9" fontId="3" fillId="0" borderId="6" xfId="0" applyNumberFormat="1" applyFont="1" applyBorder="1" applyAlignment="1">
      <alignment wrapText="1"/>
    </xf>
    <xf numFmtId="5" fontId="3" fillId="0" borderId="6" xfId="0" applyNumberFormat="1" applyFont="1" applyBorder="1" applyAlignment="1">
      <alignment wrapText="1"/>
    </xf>
    <xf numFmtId="1" fontId="3" fillId="0" borderId="6" xfId="0" applyNumberFormat="1" applyFont="1" applyBorder="1" applyAlignment="1">
      <alignment wrapText="1"/>
    </xf>
    <xf numFmtId="169" fontId="3" fillId="0" borderId="6" xfId="0" applyNumberFormat="1" applyFont="1" applyBorder="1" applyAlignment="1">
      <alignment wrapText="1"/>
    </xf>
    <xf numFmtId="0" fontId="3" fillId="0" borderId="0" xfId="0" applyFont="1" applyBorder="1"/>
    <xf numFmtId="0" fontId="3" fillId="4" borderId="0" xfId="0" applyFont="1" applyFill="1"/>
    <xf numFmtId="0" fontId="3" fillId="4" borderId="0" xfId="0" applyFont="1" applyFill="1" applyBorder="1"/>
    <xf numFmtId="0" fontId="3" fillId="4" borderId="0" xfId="0" applyFont="1" applyFill="1" applyBorder="1" applyAlignment="1">
      <alignment wrapText="1"/>
    </xf>
    <xf numFmtId="9" fontId="3" fillId="4" borderId="0" xfId="0" applyNumberFormat="1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CMI!$D$6</c:f>
              <c:strCache>
                <c:ptCount val="1"/>
                <c:pt idx="0">
                  <c:v>Inversion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CMI!$D$7:$D$11</c:f>
              <c:numCache>
                <c:formatCode>_("$"\ * #,##0_);_("$"\ * \(#,##0\);_("$"\ * "-"??_);_(@_)</c:formatCode>
                <c:ptCount val="5"/>
                <c:pt idx="0">
                  <c:v>25000</c:v>
                </c:pt>
                <c:pt idx="1">
                  <c:v>32000</c:v>
                </c:pt>
                <c:pt idx="2">
                  <c:v>56000</c:v>
                </c:pt>
                <c:pt idx="3">
                  <c:v>130000</c:v>
                </c:pt>
                <c:pt idx="4" formatCode="0%">
                  <c:v>0.86923076923076925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CMI!$D$61</c:f>
              <c:strCache>
                <c:ptCount val="1"/>
                <c:pt idx="0">
                  <c:v>Capacitacion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CMI!$D$62:$D$66</c:f>
              <c:numCache>
                <c:formatCode>#,##0</c:formatCode>
                <c:ptCount val="5"/>
                <c:pt idx="0">
                  <c:v>60</c:v>
                </c:pt>
                <c:pt idx="1">
                  <c:v>70</c:v>
                </c:pt>
                <c:pt idx="2">
                  <c:v>95</c:v>
                </c:pt>
                <c:pt idx="3" formatCode="General">
                  <c:v>200</c:v>
                </c:pt>
                <c:pt idx="4" formatCode="0%">
                  <c:v>1.125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CMI!$E$61</c:f>
              <c:strCache>
                <c:ptCount val="1"/>
                <c:pt idx="0">
                  <c:v>Motivacion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CMI!$E$62:$E$66</c:f>
              <c:numCache>
                <c:formatCode>#,##0</c:formatCode>
                <c:ptCount val="5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 formatCode="General">
                  <c:v>197</c:v>
                </c:pt>
                <c:pt idx="4" formatCode="0%">
                  <c:v>1.0659898477157359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CMI!$F$61</c:f>
              <c:strCache>
                <c:ptCount val="1"/>
                <c:pt idx="0">
                  <c:v>Eficiencia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CMI!$F$62:$F$66</c:f>
              <c:numCache>
                <c:formatCode>#,##0</c:formatCode>
                <c:ptCount val="5"/>
                <c:pt idx="0">
                  <c:v>49</c:v>
                </c:pt>
                <c:pt idx="1">
                  <c:v>68</c:v>
                </c:pt>
                <c:pt idx="2">
                  <c:v>80</c:v>
                </c:pt>
                <c:pt idx="3" formatCode="General">
                  <c:v>193</c:v>
                </c:pt>
                <c:pt idx="4" formatCode="0%">
                  <c:v>1.0207253886010361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'Estrategia CRM'!$I$11</c:f>
              <c:strCache>
                <c:ptCount val="1"/>
                <c:pt idx="0">
                  <c:v>Bono</c:v>
                </c:pt>
              </c:strCache>
            </c:strRef>
          </c:tx>
          <c:val>
            <c:numRef>
              <c:f>'Estrategia CRM'!$I$12:$I$18</c:f>
              <c:numCache>
                <c:formatCode>_("$"\ * #,##0_);_("$"\ * \(#,##0\);_("$"\ * "-"??_);_(@_)</c:formatCode>
                <c:ptCount val="7"/>
                <c:pt idx="0">
                  <c:v>20000</c:v>
                </c:pt>
                <c:pt idx="1">
                  <c:v>22000</c:v>
                </c:pt>
                <c:pt idx="2">
                  <c:v>24000</c:v>
                </c:pt>
                <c:pt idx="3">
                  <c:v>110000</c:v>
                </c:pt>
                <c:pt idx="4">
                  <c:v>66000</c:v>
                </c:pt>
                <c:pt idx="5">
                  <c:v>110000</c:v>
                </c:pt>
                <c:pt idx="6" formatCode="0%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'Estrategia CRM'!$J$11</c:f>
              <c:strCache>
                <c:ptCount val="1"/>
                <c:pt idx="0">
                  <c:v>Descuento</c:v>
                </c:pt>
              </c:strCache>
            </c:strRef>
          </c:tx>
          <c:val>
            <c:numRef>
              <c:f>'Estrategia CRM'!$J$12:$J$18</c:f>
              <c:numCache>
                <c:formatCode>_("$"\ * #,##0_);_("$"\ * \(#,##0\);_("$"\ * "-"??_);_(@_)</c:formatCode>
                <c:ptCount val="7"/>
                <c:pt idx="0">
                  <c:v>25000</c:v>
                </c:pt>
                <c:pt idx="1">
                  <c:v>10000</c:v>
                </c:pt>
                <c:pt idx="2">
                  <c:v>30000</c:v>
                </c:pt>
                <c:pt idx="3">
                  <c:v>200000</c:v>
                </c:pt>
                <c:pt idx="4">
                  <c:v>65000</c:v>
                </c:pt>
                <c:pt idx="5">
                  <c:v>200000</c:v>
                </c:pt>
                <c:pt idx="6" formatCode="0%">
                  <c:v>0.32500000000000001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'Estrategia CRM'!$K$11</c:f>
              <c:strCache>
                <c:ptCount val="1"/>
                <c:pt idx="0">
                  <c:v>Obsequio</c:v>
                </c:pt>
              </c:strCache>
            </c:strRef>
          </c:tx>
          <c:val>
            <c:numRef>
              <c:f>'Estrategia CRM'!$K$12:$K$18</c:f>
              <c:numCache>
                <c:formatCode>_("$"\ * #,##0_);_("$"\ * \(#,##0\);_("$"\ * "-"??_);_(@_)</c:formatCode>
                <c:ptCount val="7"/>
                <c:pt idx="0">
                  <c:v>50000</c:v>
                </c:pt>
                <c:pt idx="1">
                  <c:v>20000</c:v>
                </c:pt>
                <c:pt idx="2">
                  <c:v>40000</c:v>
                </c:pt>
                <c:pt idx="3">
                  <c:v>150000</c:v>
                </c:pt>
                <c:pt idx="4">
                  <c:v>110000</c:v>
                </c:pt>
                <c:pt idx="5">
                  <c:v>150000</c:v>
                </c:pt>
                <c:pt idx="6" formatCode="0%">
                  <c:v>0.73333333333333328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'Estrategia CRM'!$I$26</c:f>
              <c:strCache>
                <c:ptCount val="1"/>
                <c:pt idx="0">
                  <c:v>Descuento</c:v>
                </c:pt>
              </c:strCache>
            </c:strRef>
          </c:tx>
          <c:val>
            <c:numRef>
              <c:f>'Estrategia CRM'!$I$27:$I$33</c:f>
              <c:numCache>
                <c:formatCode>_("$"\ * #,##0_);_("$"\ * \(#,##0\);_("$"\ * "-"??_);_(@_)</c:formatCode>
                <c:ptCount val="7"/>
                <c:pt idx="0">
                  <c:v>80000</c:v>
                </c:pt>
                <c:pt idx="1">
                  <c:v>30000</c:v>
                </c:pt>
                <c:pt idx="2">
                  <c:v>50000</c:v>
                </c:pt>
                <c:pt idx="3">
                  <c:v>300000</c:v>
                </c:pt>
                <c:pt idx="4">
                  <c:v>160000</c:v>
                </c:pt>
                <c:pt idx="5">
                  <c:v>300000</c:v>
                </c:pt>
                <c:pt idx="6" formatCode="0%">
                  <c:v>0.53333333333333333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'Estrategia CRM'!$J$26</c:f>
              <c:strCache>
                <c:ptCount val="1"/>
                <c:pt idx="0">
                  <c:v>Capacitacion</c:v>
                </c:pt>
              </c:strCache>
            </c:strRef>
          </c:tx>
          <c:val>
            <c:numRef>
              <c:f>'Estrategia CRM'!$J$27:$J$33</c:f>
              <c:numCache>
                <c:formatCode>_("$"\ * #,##0_);_("$"\ * \(#,##0\);_("$"\ * "-"??_);_(@_)</c:formatCode>
                <c:ptCount val="7"/>
                <c:pt idx="0">
                  <c:v>32000</c:v>
                </c:pt>
                <c:pt idx="1">
                  <c:v>28000</c:v>
                </c:pt>
                <c:pt idx="2">
                  <c:v>35000</c:v>
                </c:pt>
                <c:pt idx="3">
                  <c:v>180000</c:v>
                </c:pt>
                <c:pt idx="4">
                  <c:v>95000</c:v>
                </c:pt>
                <c:pt idx="5">
                  <c:v>180000</c:v>
                </c:pt>
                <c:pt idx="6" formatCode="0%">
                  <c:v>0.52777777777777779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'Estrategia CRM'!$K$26</c:f>
              <c:strCache>
                <c:ptCount val="1"/>
                <c:pt idx="0">
                  <c:v>Bono Soporte</c:v>
                </c:pt>
              </c:strCache>
            </c:strRef>
          </c:tx>
          <c:val>
            <c:numRef>
              <c:f>'Estrategia CRM'!$K$27:$K$33</c:f>
              <c:numCache>
                <c:formatCode>_("$"\ * #,##0_);_("$"\ * \(#,##0\);_("$"\ * "-"??_);_(@_)</c:formatCode>
                <c:ptCount val="7"/>
                <c:pt idx="0">
                  <c:v>50000</c:v>
                </c:pt>
                <c:pt idx="1">
                  <c:v>55000</c:v>
                </c:pt>
                <c:pt idx="2">
                  <c:v>60000</c:v>
                </c:pt>
                <c:pt idx="3">
                  <c:v>190000</c:v>
                </c:pt>
                <c:pt idx="4">
                  <c:v>165000</c:v>
                </c:pt>
                <c:pt idx="5">
                  <c:v>190000</c:v>
                </c:pt>
                <c:pt idx="6" formatCode="0%">
                  <c:v>0.86842105263157887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'Estrategia CRM'!$I$41</c:f>
              <c:strCache>
                <c:ptCount val="1"/>
                <c:pt idx="0">
                  <c:v>Portafolio</c:v>
                </c:pt>
              </c:strCache>
            </c:strRef>
          </c:tx>
          <c:val>
            <c:numRef>
              <c:f>'Estrategia CRM'!$I$42:$I$48</c:f>
              <c:numCache>
                <c:formatCode>_("$"\ * #,##0_);_("$"\ * \(#,##0\);_("$"\ * "-"??_);_(@_)</c:formatCode>
                <c:ptCount val="7"/>
                <c:pt idx="0">
                  <c:v>60000</c:v>
                </c:pt>
                <c:pt idx="1">
                  <c:v>62000</c:v>
                </c:pt>
                <c:pt idx="2">
                  <c:v>64000</c:v>
                </c:pt>
                <c:pt idx="3">
                  <c:v>300000</c:v>
                </c:pt>
                <c:pt idx="4">
                  <c:v>186000</c:v>
                </c:pt>
                <c:pt idx="5">
                  <c:v>300000</c:v>
                </c:pt>
                <c:pt idx="6" formatCode="0%">
                  <c:v>0.62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CMI!$E$6</c:f>
              <c:strCache>
                <c:ptCount val="1"/>
                <c:pt idx="0">
                  <c:v>Ventas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CMI!$E$7:$E$11</c:f>
              <c:numCache>
                <c:formatCode>_("$"\ * #,##0_);_("$"\ * \(#,##0\);_("$"\ * "-"??_);_(@_)</c:formatCode>
                <c:ptCount val="5"/>
                <c:pt idx="0">
                  <c:v>30000</c:v>
                </c:pt>
                <c:pt idx="1">
                  <c:v>58000</c:v>
                </c:pt>
                <c:pt idx="2">
                  <c:v>90000</c:v>
                </c:pt>
                <c:pt idx="3">
                  <c:v>200000</c:v>
                </c:pt>
                <c:pt idx="4" formatCode="0%">
                  <c:v>0.89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'Estrategia CRM'!$J$41</c:f>
              <c:strCache>
                <c:ptCount val="1"/>
                <c:pt idx="0">
                  <c:v>Publicidad</c:v>
                </c:pt>
              </c:strCache>
            </c:strRef>
          </c:tx>
          <c:val>
            <c:numRef>
              <c:f>'Estrategia CRM'!$J$42:$J$48</c:f>
              <c:numCache>
                <c:formatCode>_("$"\ * #,##0_);_("$"\ * \(#,##0\);_("$"\ * "-"??_);_(@_)</c:formatCode>
                <c:ptCount val="7"/>
                <c:pt idx="0">
                  <c:v>30000</c:v>
                </c:pt>
                <c:pt idx="1">
                  <c:v>35000</c:v>
                </c:pt>
                <c:pt idx="2">
                  <c:v>40000</c:v>
                </c:pt>
                <c:pt idx="3">
                  <c:v>350000</c:v>
                </c:pt>
                <c:pt idx="4">
                  <c:v>105000</c:v>
                </c:pt>
                <c:pt idx="5">
                  <c:v>350000</c:v>
                </c:pt>
                <c:pt idx="6" formatCode="0%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'Estrategia CRM'!$K$41</c:f>
              <c:strCache>
                <c:ptCount val="1"/>
                <c:pt idx="0">
                  <c:v>Visitas Clientes</c:v>
                </c:pt>
              </c:strCache>
            </c:strRef>
          </c:tx>
          <c:val>
            <c:numRef>
              <c:f>'Estrategia CRM'!$K$42:$K$48</c:f>
              <c:numCache>
                <c:formatCode>_("$"\ * #,##0_);_("$"\ * \(#,##0\);_("$"\ * "-"??_);_(@_)</c:formatCode>
                <c:ptCount val="7"/>
                <c:pt idx="0">
                  <c:v>80000</c:v>
                </c:pt>
                <c:pt idx="1">
                  <c:v>85000</c:v>
                </c:pt>
                <c:pt idx="2">
                  <c:v>90000</c:v>
                </c:pt>
                <c:pt idx="3">
                  <c:v>350000</c:v>
                </c:pt>
                <c:pt idx="4">
                  <c:v>255000</c:v>
                </c:pt>
                <c:pt idx="5">
                  <c:v>350000</c:v>
                </c:pt>
                <c:pt idx="6" formatCode="0%">
                  <c:v>0.72857142857142865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Ganancias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CMI!$F$6</c:f>
              <c:strCache>
                <c:ptCount val="1"/>
                <c:pt idx="0">
                  <c:v>ganancias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CMI!$F$7:$F$11</c:f>
              <c:numCache>
                <c:formatCode>_("$"\ * #,##0_);_("$"\ * \(#,##0\);_("$"\ * "-"??_);_(@_)</c:formatCode>
                <c:ptCount val="5"/>
                <c:pt idx="0">
                  <c:v>18000</c:v>
                </c:pt>
                <c:pt idx="1">
                  <c:v>28000</c:v>
                </c:pt>
                <c:pt idx="2">
                  <c:v>40000</c:v>
                </c:pt>
                <c:pt idx="3">
                  <c:v>95000</c:v>
                </c:pt>
                <c:pt idx="4" formatCode="0%">
                  <c:v>0.90526315789473688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CMI!$D$24</c:f>
              <c:strCache>
                <c:ptCount val="1"/>
                <c:pt idx="0">
                  <c:v>Encuesta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CMI!$D$25:$D$29</c:f>
              <c:numCache>
                <c:formatCode>#,##0</c:formatCode>
                <c:ptCount val="5"/>
                <c:pt idx="0">
                  <c:v>25</c:v>
                </c:pt>
                <c:pt idx="1">
                  <c:v>35</c:v>
                </c:pt>
                <c:pt idx="2">
                  <c:v>45</c:v>
                </c:pt>
                <c:pt idx="3" formatCode="General">
                  <c:v>125</c:v>
                </c:pt>
                <c:pt idx="4" formatCode="0%">
                  <c:v>0.84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CMI!$E$24</c:f>
              <c:strCache>
                <c:ptCount val="1"/>
                <c:pt idx="0">
                  <c:v>Satisfaccion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CMI!$E$25:$E$29</c:f>
              <c:numCache>
                <c:formatCode>#,##0</c:formatCode>
                <c:ptCount val="5"/>
                <c:pt idx="0">
                  <c:v>28</c:v>
                </c:pt>
                <c:pt idx="1">
                  <c:v>39</c:v>
                </c:pt>
                <c:pt idx="2">
                  <c:v>50</c:v>
                </c:pt>
                <c:pt idx="3" formatCode="General">
                  <c:v>120</c:v>
                </c:pt>
                <c:pt idx="4" formatCode="0%">
                  <c:v>0.97499999999999998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CMI!$F$24</c:f>
              <c:strCache>
                <c:ptCount val="1"/>
                <c:pt idx="0">
                  <c:v>Fidelizacion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CMI!$F$25:$F$29</c:f>
              <c:numCache>
                <c:formatCode>#,##0</c:formatCode>
                <c:ptCount val="5"/>
                <c:pt idx="0">
                  <c:v>28</c:v>
                </c:pt>
                <c:pt idx="1">
                  <c:v>39</c:v>
                </c:pt>
                <c:pt idx="2">
                  <c:v>50</c:v>
                </c:pt>
                <c:pt idx="3" formatCode="General">
                  <c:v>121</c:v>
                </c:pt>
                <c:pt idx="4" formatCode="0%">
                  <c:v>0.96694214876033058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CMI!$D$42</c:f>
              <c:strCache>
                <c:ptCount val="1"/>
                <c:pt idx="0">
                  <c:v>Tecnologia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CMI!$D$43:$D$47</c:f>
              <c:numCache>
                <c:formatCode>#,##0</c:formatCode>
                <c:ptCount val="5"/>
                <c:pt idx="0">
                  <c:v>38000</c:v>
                </c:pt>
                <c:pt idx="1">
                  <c:v>40000</c:v>
                </c:pt>
                <c:pt idx="2">
                  <c:v>50000</c:v>
                </c:pt>
                <c:pt idx="3" formatCode="General">
                  <c:v>125000</c:v>
                </c:pt>
                <c:pt idx="4" formatCode="0%">
                  <c:v>1.024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CMI!$E$42</c:f>
              <c:strCache>
                <c:ptCount val="1"/>
                <c:pt idx="0">
                  <c:v>Administracion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CMI!$E$43:$E$47</c:f>
              <c:numCache>
                <c:formatCode>#,##0</c:formatCode>
                <c:ptCount val="5"/>
                <c:pt idx="0">
                  <c:v>15</c:v>
                </c:pt>
                <c:pt idx="1">
                  <c:v>20</c:v>
                </c:pt>
                <c:pt idx="2">
                  <c:v>28</c:v>
                </c:pt>
                <c:pt idx="3" formatCode="General">
                  <c:v>44</c:v>
                </c:pt>
                <c:pt idx="4" formatCode="0%">
                  <c:v>1.4318181818181819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CMI!$F$42</c:f>
              <c:strCache>
                <c:ptCount val="1"/>
                <c:pt idx="0">
                  <c:v>ADN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CMI!$F$43:$F$47</c:f>
              <c:numCache>
                <c:formatCode>#,##0</c:formatCode>
                <c:ptCount val="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 formatCode="General">
                  <c:v>22</c:v>
                </c:pt>
                <c:pt idx="4" formatCode="0%">
                  <c:v>1.0909090909090908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</xdr:row>
      <xdr:rowOff>14287</xdr:rowOff>
    </xdr:from>
    <xdr:to>
      <xdr:col>9</xdr:col>
      <xdr:colOff>76200</xdr:colOff>
      <xdr:row>11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95251</xdr:colOff>
      <xdr:row>1</xdr:row>
      <xdr:rowOff>9524</xdr:rowOff>
    </xdr:from>
    <xdr:to>
      <xdr:col>12</xdr:col>
      <xdr:colOff>66675</xdr:colOff>
      <xdr:row>10</xdr:row>
      <xdr:rowOff>190500</xdr:rowOff>
    </xdr:to>
    <xdr:graphicFrame macro="">
      <xdr:nvGraphicFramePr>
        <xdr:cNvPr id="3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104774</xdr:colOff>
      <xdr:row>0</xdr:row>
      <xdr:rowOff>200024</xdr:rowOff>
    </xdr:from>
    <xdr:to>
      <xdr:col>15</xdr:col>
      <xdr:colOff>228599</xdr:colOff>
      <xdr:row>10</xdr:row>
      <xdr:rowOff>180974</xdr:rowOff>
    </xdr:to>
    <xdr:graphicFrame macro="">
      <xdr:nvGraphicFramePr>
        <xdr:cNvPr id="4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133350</xdr:colOff>
      <xdr:row>19</xdr:row>
      <xdr:rowOff>19049</xdr:rowOff>
    </xdr:from>
    <xdr:to>
      <xdr:col>9</xdr:col>
      <xdr:colOff>123825</xdr:colOff>
      <xdr:row>28</xdr:row>
      <xdr:rowOff>161924</xdr:rowOff>
    </xdr:to>
    <xdr:graphicFrame macro="">
      <xdr:nvGraphicFramePr>
        <xdr:cNvPr id="5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171450</xdr:colOff>
      <xdr:row>19</xdr:row>
      <xdr:rowOff>23812</xdr:rowOff>
    </xdr:from>
    <xdr:to>
      <xdr:col>12</xdr:col>
      <xdr:colOff>180975</xdr:colOff>
      <xdr:row>28</xdr:row>
      <xdr:rowOff>161925</xdr:rowOff>
    </xdr:to>
    <xdr:graphicFrame macro="">
      <xdr:nvGraphicFramePr>
        <xdr:cNvPr id="6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238124</xdr:colOff>
      <xdr:row>19</xdr:row>
      <xdr:rowOff>19049</xdr:rowOff>
    </xdr:from>
    <xdr:to>
      <xdr:col>15</xdr:col>
      <xdr:colOff>247649</xdr:colOff>
      <xdr:row>28</xdr:row>
      <xdr:rowOff>152400</xdr:rowOff>
    </xdr:to>
    <xdr:graphicFrame macro="">
      <xdr:nvGraphicFramePr>
        <xdr:cNvPr id="7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171450</xdr:colOff>
      <xdr:row>36</xdr:row>
      <xdr:rowOff>200024</xdr:rowOff>
    </xdr:from>
    <xdr:to>
      <xdr:col>9</xdr:col>
      <xdr:colOff>323850</xdr:colOff>
      <xdr:row>46</xdr:row>
      <xdr:rowOff>52386</xdr:rowOff>
    </xdr:to>
    <xdr:graphicFrame macro="">
      <xdr:nvGraphicFramePr>
        <xdr:cNvPr id="8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371474</xdr:colOff>
      <xdr:row>36</xdr:row>
      <xdr:rowOff>200024</xdr:rowOff>
    </xdr:from>
    <xdr:to>
      <xdr:col>12</xdr:col>
      <xdr:colOff>666749</xdr:colOff>
      <xdr:row>46</xdr:row>
      <xdr:rowOff>47624</xdr:rowOff>
    </xdr:to>
    <xdr:graphicFrame macro="">
      <xdr:nvGraphicFramePr>
        <xdr:cNvPr id="9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723900</xdr:colOff>
      <xdr:row>36</xdr:row>
      <xdr:rowOff>185737</xdr:rowOff>
    </xdr:from>
    <xdr:to>
      <xdr:col>16</xdr:col>
      <xdr:colOff>723900</xdr:colOff>
      <xdr:row>46</xdr:row>
      <xdr:rowOff>47625</xdr:rowOff>
    </xdr:to>
    <xdr:graphicFrame macro="">
      <xdr:nvGraphicFramePr>
        <xdr:cNvPr id="10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95250</xdr:colOff>
      <xdr:row>56</xdr:row>
      <xdr:rowOff>28575</xdr:rowOff>
    </xdr:from>
    <xdr:to>
      <xdr:col>9</xdr:col>
      <xdr:colOff>142876</xdr:colOff>
      <xdr:row>65</xdr:row>
      <xdr:rowOff>52387</xdr:rowOff>
    </xdr:to>
    <xdr:graphicFrame macro="">
      <xdr:nvGraphicFramePr>
        <xdr:cNvPr id="11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180975</xdr:colOff>
      <xdr:row>56</xdr:row>
      <xdr:rowOff>28575</xdr:rowOff>
    </xdr:from>
    <xdr:to>
      <xdr:col>12</xdr:col>
      <xdr:colOff>390525</xdr:colOff>
      <xdr:row>65</xdr:row>
      <xdr:rowOff>71437</xdr:rowOff>
    </xdr:to>
    <xdr:graphicFrame macro="">
      <xdr:nvGraphicFramePr>
        <xdr:cNvPr id="1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466724</xdr:colOff>
      <xdr:row>56</xdr:row>
      <xdr:rowOff>28574</xdr:rowOff>
    </xdr:from>
    <xdr:to>
      <xdr:col>16</xdr:col>
      <xdr:colOff>114299</xdr:colOff>
      <xdr:row>65</xdr:row>
      <xdr:rowOff>47625</xdr:rowOff>
    </xdr:to>
    <xdr:graphicFrame macro="">
      <xdr:nvGraphicFramePr>
        <xdr:cNvPr id="13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142875</xdr:colOff>
      <xdr:row>11</xdr:row>
      <xdr:rowOff>0</xdr:rowOff>
    </xdr:from>
    <xdr:to>
      <xdr:col>8</xdr:col>
      <xdr:colOff>723900</xdr:colOff>
      <xdr:row>18</xdr:row>
      <xdr:rowOff>152400</xdr:rowOff>
    </xdr:to>
    <xdr:sp macro="" textlink="">
      <xdr:nvSpPr>
        <xdr:cNvPr id="14" name="Rectángulo 13"/>
        <xdr:cNvSpPr/>
      </xdr:nvSpPr>
      <xdr:spPr>
        <a:xfrm>
          <a:off x="7315200" y="2276475"/>
          <a:ext cx="2105025" cy="1552575"/>
        </a:xfrm>
        <a:prstGeom prst="rect">
          <a:avLst/>
        </a:prstGeom>
        <a:solidFill>
          <a:schemeClr val="accent4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El 83% en inversion es un promedio el cual se mantiene estable en donde poco a poco  vamos obteniendo mejores resultados en cuanto a fechas anteriores. En donde el 17 restante lo vemos como una forma de seguir invirtiendo para obtener lo deseado </a:t>
          </a:r>
        </a:p>
      </xdr:txBody>
    </xdr:sp>
    <xdr:clientData/>
  </xdr:twoCellAnchor>
  <xdr:twoCellAnchor>
    <xdr:from>
      <xdr:col>9</xdr:col>
      <xdr:colOff>228600</xdr:colOff>
      <xdr:row>11</xdr:row>
      <xdr:rowOff>0</xdr:rowOff>
    </xdr:from>
    <xdr:to>
      <xdr:col>12</xdr:col>
      <xdr:colOff>142875</xdr:colOff>
      <xdr:row>18</xdr:row>
      <xdr:rowOff>28575</xdr:rowOff>
    </xdr:to>
    <xdr:sp macro="" textlink="">
      <xdr:nvSpPr>
        <xdr:cNvPr id="15" name="Rectángulo 14"/>
        <xdr:cNvSpPr/>
      </xdr:nvSpPr>
      <xdr:spPr>
        <a:xfrm>
          <a:off x="9686925" y="2305050"/>
          <a:ext cx="2200275" cy="140017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el 89</a:t>
          </a:r>
          <a:r>
            <a:rPr lang="es-CO" sz="1100" baseline="0"/>
            <a:t>% de las ventas significa que nos encontramos en  un buen momento para seguir insentivando a nuestros empleados y obtener mejores ventas</a:t>
          </a:r>
          <a:endParaRPr lang="es-CO" sz="1100"/>
        </a:p>
      </xdr:txBody>
    </xdr:sp>
    <xdr:clientData/>
  </xdr:twoCellAnchor>
  <xdr:twoCellAnchor>
    <xdr:from>
      <xdr:col>12</xdr:col>
      <xdr:colOff>228600</xdr:colOff>
      <xdr:row>11</xdr:row>
      <xdr:rowOff>0</xdr:rowOff>
    </xdr:from>
    <xdr:to>
      <xdr:col>15</xdr:col>
      <xdr:colOff>228599</xdr:colOff>
      <xdr:row>18</xdr:row>
      <xdr:rowOff>66674</xdr:rowOff>
    </xdr:to>
    <xdr:sp macro="" textlink="">
      <xdr:nvSpPr>
        <xdr:cNvPr id="16" name="Rectángulo 15"/>
        <xdr:cNvSpPr/>
      </xdr:nvSpPr>
      <xdr:spPr>
        <a:xfrm>
          <a:off x="11972925" y="2295525"/>
          <a:ext cx="2285999" cy="14477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El</a:t>
          </a:r>
          <a:r>
            <a:rPr lang="es-CO" sz="1100" baseline="0"/>
            <a:t> 91% de las ganancias significa un muy buen porcentaje asi nuestros inversionistas tendran mejores incentivos de seguir  contribuyendo en la empresa. Para asi seguir ampliando nuestros beneficios. </a:t>
          </a:r>
        </a:p>
        <a:p>
          <a:pPr algn="l"/>
          <a:endParaRPr lang="es-CO" sz="1100"/>
        </a:p>
      </xdr:txBody>
    </xdr:sp>
    <xdr:clientData/>
  </xdr:twoCellAnchor>
  <xdr:twoCellAnchor>
    <xdr:from>
      <xdr:col>6</xdr:col>
      <xdr:colOff>257175</xdr:colOff>
      <xdr:row>29</xdr:row>
      <xdr:rowOff>0</xdr:rowOff>
    </xdr:from>
    <xdr:to>
      <xdr:col>9</xdr:col>
      <xdr:colOff>66675</xdr:colOff>
      <xdr:row>34</xdr:row>
      <xdr:rowOff>171451</xdr:rowOff>
    </xdr:to>
    <xdr:sp macro="" textlink="">
      <xdr:nvSpPr>
        <xdr:cNvPr id="17" name="Rectángulo 16"/>
        <xdr:cNvSpPr/>
      </xdr:nvSpPr>
      <xdr:spPr>
        <a:xfrm>
          <a:off x="7429500" y="5867401"/>
          <a:ext cx="2095500" cy="127635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El</a:t>
          </a:r>
          <a:r>
            <a:rPr lang="es-CO" sz="1100" baseline="0"/>
            <a:t> 92% de empleados encuestados significa respuesta muy positiva. Pero  la idea que se tiene es  que cada uno de  nuesros clientes tengan una encuesta adecuada a su fidelizacion.</a:t>
          </a:r>
        </a:p>
      </xdr:txBody>
    </xdr:sp>
    <xdr:clientData/>
  </xdr:twoCellAnchor>
  <xdr:twoCellAnchor>
    <xdr:from>
      <xdr:col>9</xdr:col>
      <xdr:colOff>171450</xdr:colOff>
      <xdr:row>29</xdr:row>
      <xdr:rowOff>0</xdr:rowOff>
    </xdr:from>
    <xdr:to>
      <xdr:col>12</xdr:col>
      <xdr:colOff>76200</xdr:colOff>
      <xdr:row>34</xdr:row>
      <xdr:rowOff>180976</xdr:rowOff>
    </xdr:to>
    <xdr:sp macro="" textlink="">
      <xdr:nvSpPr>
        <xdr:cNvPr id="18" name="Rectángulo 17"/>
        <xdr:cNvSpPr/>
      </xdr:nvSpPr>
      <xdr:spPr>
        <a:xfrm>
          <a:off x="9629775" y="5848350"/>
          <a:ext cx="2190750" cy="1304926"/>
        </a:xfrm>
        <a:prstGeom prst="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El</a:t>
          </a:r>
          <a:r>
            <a:rPr lang="es-CO" sz="1100" baseline="0"/>
            <a:t> 98% de satisfaccion recibida por nuestros clientes es una  muy buena contribucion para  seguir  entuciamando a nuestro publico a que se sientan satisfechos del gran proveedor que tienen.</a:t>
          </a:r>
        </a:p>
        <a:p>
          <a:pPr algn="l"/>
          <a:endParaRPr lang="es-CO" sz="1100"/>
        </a:p>
      </xdr:txBody>
    </xdr:sp>
    <xdr:clientData/>
  </xdr:twoCellAnchor>
  <xdr:twoCellAnchor>
    <xdr:from>
      <xdr:col>12</xdr:col>
      <xdr:colOff>190500</xdr:colOff>
      <xdr:row>29</xdr:row>
      <xdr:rowOff>0</xdr:rowOff>
    </xdr:from>
    <xdr:to>
      <xdr:col>15</xdr:col>
      <xdr:colOff>361950</xdr:colOff>
      <xdr:row>35</xdr:row>
      <xdr:rowOff>1</xdr:rowOff>
    </xdr:to>
    <xdr:sp macro="" textlink="">
      <xdr:nvSpPr>
        <xdr:cNvPr id="19" name="Rectángulo 18"/>
        <xdr:cNvSpPr/>
      </xdr:nvSpPr>
      <xdr:spPr>
        <a:xfrm>
          <a:off x="11934825" y="5848351"/>
          <a:ext cx="2457450" cy="1314450"/>
        </a:xfrm>
        <a:prstGeom prst="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el 97% de fidelizacion de clientes esta por debajo de un 3% para alcanzar lo deseado pero igualmente</a:t>
          </a:r>
          <a:r>
            <a:rPr lang="es-CO" sz="1100" baseline="0"/>
            <a:t> nos sentimos muy agustos por como se sienten ellos ya que son nuestra  columna en la empresa.</a:t>
          </a:r>
          <a:endParaRPr lang="es-CO" sz="1100"/>
        </a:p>
      </xdr:txBody>
    </xdr:sp>
    <xdr:clientData/>
  </xdr:twoCellAnchor>
  <xdr:twoCellAnchor>
    <xdr:from>
      <xdr:col>6</xdr:col>
      <xdr:colOff>161925</xdr:colOff>
      <xdr:row>46</xdr:row>
      <xdr:rowOff>133350</xdr:rowOff>
    </xdr:from>
    <xdr:to>
      <xdr:col>9</xdr:col>
      <xdr:colOff>295275</xdr:colOff>
      <xdr:row>50</xdr:row>
      <xdr:rowOff>123825</xdr:rowOff>
    </xdr:to>
    <xdr:sp macro="" textlink="">
      <xdr:nvSpPr>
        <xdr:cNvPr id="20" name="Rectángulo 19"/>
        <xdr:cNvSpPr/>
      </xdr:nvSpPr>
      <xdr:spPr>
        <a:xfrm>
          <a:off x="7334250" y="9439275"/>
          <a:ext cx="2419350" cy="952500"/>
        </a:xfrm>
        <a:prstGeom prst="rect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El</a:t>
          </a:r>
          <a:r>
            <a:rPr lang="es-CO" sz="1100" baseline="0"/>
            <a:t> 97% en tecnologia significa que emos casi totalizado las herramientas necesarias para  las diferentes utilidades requeridas en la empresa </a:t>
          </a:r>
          <a:endParaRPr lang="es-CO" sz="1100"/>
        </a:p>
      </xdr:txBody>
    </xdr:sp>
    <xdr:clientData/>
  </xdr:twoCellAnchor>
  <xdr:twoCellAnchor>
    <xdr:from>
      <xdr:col>9</xdr:col>
      <xdr:colOff>428625</xdr:colOff>
      <xdr:row>46</xdr:row>
      <xdr:rowOff>142875</xdr:rowOff>
    </xdr:from>
    <xdr:to>
      <xdr:col>12</xdr:col>
      <xdr:colOff>666750</xdr:colOff>
      <xdr:row>50</xdr:row>
      <xdr:rowOff>114300</xdr:rowOff>
    </xdr:to>
    <xdr:sp macro="" textlink="">
      <xdr:nvSpPr>
        <xdr:cNvPr id="21" name="Rectángulo 20"/>
        <xdr:cNvSpPr/>
      </xdr:nvSpPr>
      <xdr:spPr>
        <a:xfrm>
          <a:off x="9886950" y="9448800"/>
          <a:ext cx="2524125" cy="933450"/>
        </a:xfrm>
        <a:prstGeom prst="rect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>
              <a:solidFill>
                <a:schemeClr val="tx1">
                  <a:lumMod val="95000"/>
                  <a:lumOff val="5000"/>
                </a:schemeClr>
              </a:solidFill>
            </a:rPr>
            <a:t>El</a:t>
          </a:r>
          <a:r>
            <a:rPr lang="es-CO" sz="1100" baseline="0">
              <a:solidFill>
                <a:schemeClr val="tx1">
                  <a:lumMod val="95000"/>
                  <a:lumOff val="5000"/>
                </a:schemeClr>
              </a:solidFill>
            </a:rPr>
            <a:t> 84% de administracion estamos por encima de un 43% donde contamos con los mejores impulsadores que cada dia hacen crecer mas esta empresa</a:t>
          </a:r>
          <a:r>
            <a:rPr lang="es-CO" sz="1100" baseline="0"/>
            <a:t>.</a:t>
          </a:r>
          <a:endParaRPr lang="es-CO" sz="1100"/>
        </a:p>
      </xdr:txBody>
    </xdr:sp>
    <xdr:clientData/>
  </xdr:twoCellAnchor>
  <xdr:twoCellAnchor>
    <xdr:from>
      <xdr:col>13</xdr:col>
      <xdr:colOff>0</xdr:colOff>
      <xdr:row>46</xdr:row>
      <xdr:rowOff>142875</xdr:rowOff>
    </xdr:from>
    <xdr:to>
      <xdr:col>17</xdr:col>
      <xdr:colOff>38100</xdr:colOff>
      <xdr:row>50</xdr:row>
      <xdr:rowOff>114300</xdr:rowOff>
    </xdr:to>
    <xdr:sp macro="" textlink="">
      <xdr:nvSpPr>
        <xdr:cNvPr id="22" name="Rectángulo 21"/>
        <xdr:cNvSpPr/>
      </xdr:nvSpPr>
      <xdr:spPr>
        <a:xfrm>
          <a:off x="12506325" y="9448800"/>
          <a:ext cx="3086100" cy="933450"/>
        </a:xfrm>
        <a:prstGeom prst="rect">
          <a:avLst/>
        </a:prstGeom>
        <a:solidFill>
          <a:schemeClr val="accent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el</a:t>
          </a:r>
          <a:r>
            <a:rPr lang="es-CO" sz="1100" baseline="0"/>
            <a:t> 100% del ADN de nuestra empresa significa que estamos en el nivel exacto debido a que nuestro servicio prestado cuenta con la mejor calidad para sus usuarios.</a:t>
          </a:r>
          <a:endParaRPr lang="es-CO" sz="1100"/>
        </a:p>
      </xdr:txBody>
    </xdr:sp>
    <xdr:clientData/>
  </xdr:twoCellAnchor>
  <xdr:twoCellAnchor>
    <xdr:from>
      <xdr:col>6</xdr:col>
      <xdr:colOff>104775</xdr:colOff>
      <xdr:row>65</xdr:row>
      <xdr:rowOff>142875</xdr:rowOff>
    </xdr:from>
    <xdr:to>
      <xdr:col>9</xdr:col>
      <xdr:colOff>123825</xdr:colOff>
      <xdr:row>72</xdr:row>
      <xdr:rowOff>19050</xdr:rowOff>
    </xdr:to>
    <xdr:sp macro="" textlink="">
      <xdr:nvSpPr>
        <xdr:cNvPr id="23" name="Rectángulo 22"/>
        <xdr:cNvSpPr/>
      </xdr:nvSpPr>
      <xdr:spPr>
        <a:xfrm>
          <a:off x="7277100" y="13315950"/>
          <a:ext cx="2305050" cy="1409700"/>
        </a:xfrm>
        <a:prstGeom prst="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El</a:t>
          </a:r>
          <a:r>
            <a:rPr lang="es-CO" sz="1100" baseline="0"/>
            <a:t> 97% de capacitacion significa que  nuestros empleados cuentan con un gran apoyo por parte de la empresa, en donde esta se preocupa por sus bienestar y necesidades. En pocas  palabras buscamos  que ellos se sientan en un ambiente laboral en paz y armonia </a:t>
          </a:r>
          <a:endParaRPr lang="es-CO" sz="1100"/>
        </a:p>
      </xdr:txBody>
    </xdr:sp>
    <xdr:clientData/>
  </xdr:twoCellAnchor>
  <xdr:twoCellAnchor>
    <xdr:from>
      <xdr:col>9</xdr:col>
      <xdr:colOff>285750</xdr:colOff>
      <xdr:row>65</xdr:row>
      <xdr:rowOff>152400</xdr:rowOff>
    </xdr:from>
    <xdr:to>
      <xdr:col>12</xdr:col>
      <xdr:colOff>400050</xdr:colOff>
      <xdr:row>71</xdr:row>
      <xdr:rowOff>0</xdr:rowOff>
    </xdr:to>
    <xdr:sp macro="" textlink="">
      <xdr:nvSpPr>
        <xdr:cNvPr id="24" name="Rectángulo 23"/>
        <xdr:cNvSpPr/>
      </xdr:nvSpPr>
      <xdr:spPr>
        <a:xfrm>
          <a:off x="9744075" y="13325475"/>
          <a:ext cx="2400300" cy="1190625"/>
        </a:xfrm>
        <a:prstGeom prst="rect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El</a:t>
          </a:r>
          <a:r>
            <a:rPr lang="es-CO" sz="1100" baseline="0"/>
            <a:t> 96% de motivacion significa que les estamos brindando a nuestros empleados para que todos  puedan contribuir en los proyectos de que en esta de realizan, sin importar su puesto de labor </a:t>
          </a:r>
          <a:endParaRPr lang="es-CO" sz="1100"/>
        </a:p>
      </xdr:txBody>
    </xdr:sp>
    <xdr:clientData/>
  </xdr:twoCellAnchor>
  <xdr:twoCellAnchor>
    <xdr:from>
      <xdr:col>12</xdr:col>
      <xdr:colOff>542925</xdr:colOff>
      <xdr:row>65</xdr:row>
      <xdr:rowOff>180975</xdr:rowOff>
    </xdr:from>
    <xdr:to>
      <xdr:col>16</xdr:col>
      <xdr:colOff>95250</xdr:colOff>
      <xdr:row>71</xdr:row>
      <xdr:rowOff>152400</xdr:rowOff>
    </xdr:to>
    <xdr:sp macro="" textlink="">
      <xdr:nvSpPr>
        <xdr:cNvPr id="25" name="Rectángulo 24"/>
        <xdr:cNvSpPr/>
      </xdr:nvSpPr>
      <xdr:spPr>
        <a:xfrm>
          <a:off x="12287250" y="13354050"/>
          <a:ext cx="2600325" cy="131445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El</a:t>
          </a:r>
          <a:r>
            <a:rPr lang="es-CO" sz="1100" baseline="0"/>
            <a:t> 97% de eficiencia por parte de nuestro personal se ha  notado un muy buen procedimiento en los diferentes trabajos realizados. Esto es por causa del buen trato que se le da a cada uno.</a:t>
          </a:r>
          <a:endParaRPr lang="es-C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152399</xdr:colOff>
      <xdr:row>6</xdr:row>
      <xdr:rowOff>152401</xdr:rowOff>
    </xdr:from>
    <xdr:to>
      <xdr:col>16</xdr:col>
      <xdr:colOff>19050</xdr:colOff>
      <xdr:row>18</xdr:row>
      <xdr:rowOff>295275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133350</xdr:colOff>
      <xdr:row>6</xdr:row>
      <xdr:rowOff>152400</xdr:rowOff>
    </xdr:from>
    <xdr:to>
      <xdr:col>20</xdr:col>
      <xdr:colOff>561975</xdr:colOff>
      <xdr:row>18</xdr:row>
      <xdr:rowOff>266700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676274</xdr:colOff>
      <xdr:row>6</xdr:row>
      <xdr:rowOff>161923</xdr:rowOff>
    </xdr:from>
    <xdr:to>
      <xdr:col>25</xdr:col>
      <xdr:colOff>419099</xdr:colOff>
      <xdr:row>18</xdr:row>
      <xdr:rowOff>314324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104776</xdr:colOff>
      <xdr:row>19</xdr:row>
      <xdr:rowOff>476250</xdr:rowOff>
    </xdr:from>
    <xdr:to>
      <xdr:col>15</xdr:col>
      <xdr:colOff>695326</xdr:colOff>
      <xdr:row>33</xdr:row>
      <xdr:rowOff>104775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28575</xdr:colOff>
      <xdr:row>19</xdr:row>
      <xdr:rowOff>466724</xdr:rowOff>
    </xdr:from>
    <xdr:to>
      <xdr:col>20</xdr:col>
      <xdr:colOff>600075</xdr:colOff>
      <xdr:row>33</xdr:row>
      <xdr:rowOff>95249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676275</xdr:colOff>
      <xdr:row>19</xdr:row>
      <xdr:rowOff>457200</xdr:rowOff>
    </xdr:from>
    <xdr:to>
      <xdr:col>25</xdr:col>
      <xdr:colOff>428625</xdr:colOff>
      <xdr:row>33</xdr:row>
      <xdr:rowOff>133350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104774</xdr:colOff>
      <xdr:row>36</xdr:row>
      <xdr:rowOff>28574</xdr:rowOff>
    </xdr:from>
    <xdr:to>
      <xdr:col>15</xdr:col>
      <xdr:colOff>723899</xdr:colOff>
      <xdr:row>49</xdr:row>
      <xdr:rowOff>228599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76200</xdr:colOff>
      <xdr:row>36</xdr:row>
      <xdr:rowOff>57150</xdr:rowOff>
    </xdr:from>
    <xdr:to>
      <xdr:col>20</xdr:col>
      <xdr:colOff>647700</xdr:colOff>
      <xdr:row>49</xdr:row>
      <xdr:rowOff>247650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714375</xdr:colOff>
      <xdr:row>36</xdr:row>
      <xdr:rowOff>28575</xdr:rowOff>
    </xdr:from>
    <xdr:to>
      <xdr:col>25</xdr:col>
      <xdr:colOff>581024</xdr:colOff>
      <xdr:row>49</xdr:row>
      <xdr:rowOff>266700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workbookViewId="0">
      <selection activeCell="A2" sqref="A2:F3"/>
    </sheetView>
  </sheetViews>
  <sheetFormatPr baseColWidth="10" defaultColWidth="0" defaultRowHeight="13.2" zeroHeight="1" x14ac:dyDescent="0.25"/>
  <cols>
    <col min="1" max="1" width="15.88671875" style="1" customWidth="1"/>
    <col min="2" max="2" width="15" style="1" customWidth="1"/>
    <col min="3" max="3" width="11.44140625" style="1" customWidth="1"/>
    <col min="4" max="4" width="16.109375" style="1" customWidth="1"/>
    <col min="5" max="5" width="23" style="1" customWidth="1"/>
    <col min="6" max="6" width="14.6640625" style="1" customWidth="1"/>
    <col min="7" max="16" width="11.44140625" style="1" customWidth="1"/>
    <col min="17" max="16384" width="11.44140625" style="1" hidden="1"/>
  </cols>
  <sheetData>
    <row r="1" spans="1:9" x14ac:dyDescent="0.25"/>
    <row r="2" spans="1:9" x14ac:dyDescent="0.25">
      <c r="A2" s="45" t="s">
        <v>8</v>
      </c>
      <c r="B2" s="45"/>
      <c r="C2" s="45"/>
      <c r="D2" s="45"/>
      <c r="E2" s="45"/>
      <c r="F2" s="45"/>
    </row>
    <row r="3" spans="1:9" x14ac:dyDescent="0.25">
      <c r="A3" s="45"/>
      <c r="B3" s="45"/>
      <c r="C3" s="45"/>
      <c r="D3" s="45"/>
      <c r="E3" s="45"/>
      <c r="F3" s="45"/>
    </row>
    <row r="4" spans="1:9" x14ac:dyDescent="0.25">
      <c r="A4" s="30"/>
      <c r="B4" s="30"/>
      <c r="C4" s="30"/>
      <c r="D4" s="30"/>
      <c r="E4" s="30"/>
      <c r="F4" s="30"/>
    </row>
    <row r="5" spans="1:9" x14ac:dyDescent="0.25">
      <c r="A5" s="44" t="s">
        <v>0</v>
      </c>
      <c r="B5" s="44"/>
      <c r="C5" s="30"/>
      <c r="D5" s="30" t="s">
        <v>1</v>
      </c>
      <c r="E5" s="30" t="s">
        <v>2</v>
      </c>
      <c r="F5" s="30" t="s">
        <v>3</v>
      </c>
    </row>
    <row r="6" spans="1:9" x14ac:dyDescent="0.25">
      <c r="A6" s="30" t="s">
        <v>16</v>
      </c>
      <c r="B6" s="30"/>
      <c r="C6" s="30"/>
      <c r="D6" s="30" t="s">
        <v>11</v>
      </c>
      <c r="E6" s="30" t="s">
        <v>4</v>
      </c>
      <c r="F6" s="30" t="s">
        <v>12</v>
      </c>
    </row>
    <row r="7" spans="1:9" x14ac:dyDescent="0.25">
      <c r="A7" s="26" t="s">
        <v>15</v>
      </c>
      <c r="B7" s="5"/>
      <c r="C7" s="5"/>
      <c r="D7" s="6">
        <v>25000</v>
      </c>
      <c r="E7" s="6">
        <v>30000</v>
      </c>
      <c r="F7" s="6">
        <v>18000</v>
      </c>
    </row>
    <row r="8" spans="1:9" x14ac:dyDescent="0.25">
      <c r="A8" s="26" t="s">
        <v>14</v>
      </c>
      <c r="B8" s="5"/>
      <c r="C8" s="5"/>
      <c r="D8" s="6">
        <v>32000</v>
      </c>
      <c r="E8" s="6">
        <v>58000</v>
      </c>
      <c r="F8" s="6">
        <v>28000</v>
      </c>
    </row>
    <row r="9" spans="1:9" x14ac:dyDescent="0.25">
      <c r="A9" s="26" t="s">
        <v>13</v>
      </c>
      <c r="B9" s="5"/>
      <c r="C9" s="5"/>
      <c r="D9" s="6">
        <v>56000</v>
      </c>
      <c r="E9" s="6">
        <v>90000</v>
      </c>
      <c r="F9" s="6">
        <v>40000</v>
      </c>
    </row>
    <row r="10" spans="1:9" x14ac:dyDescent="0.25">
      <c r="A10" s="26" t="s">
        <v>5</v>
      </c>
      <c r="B10" s="5"/>
      <c r="C10" s="5"/>
      <c r="D10" s="6">
        <v>130000</v>
      </c>
      <c r="E10" s="6">
        <v>200000</v>
      </c>
      <c r="F10" s="6">
        <v>95000</v>
      </c>
    </row>
    <row r="11" spans="1:9" x14ac:dyDescent="0.25">
      <c r="A11" s="26" t="s">
        <v>6</v>
      </c>
      <c r="B11" s="5"/>
      <c r="C11" s="5"/>
      <c r="D11" s="27">
        <f>+D14</f>
        <v>0.86923076923076925</v>
      </c>
      <c r="E11" s="27">
        <f t="shared" ref="E11:F11" si="0">+E14</f>
        <v>0.89</v>
      </c>
      <c r="F11" s="27">
        <f t="shared" si="0"/>
        <v>0.90526315789473688</v>
      </c>
    </row>
    <row r="12" spans="1:9" x14ac:dyDescent="0.25">
      <c r="A12" s="5"/>
      <c r="B12" s="32" t="s">
        <v>22</v>
      </c>
      <c r="C12" s="5"/>
      <c r="D12" s="6">
        <f>SUM(D7:D9)</f>
        <v>113000</v>
      </c>
      <c r="E12" s="6">
        <f>SUM(E7:E9)</f>
        <v>178000</v>
      </c>
      <c r="F12" s="6">
        <f>SUM(F7:F9)</f>
        <v>86000</v>
      </c>
      <c r="G12" s="43"/>
      <c r="H12" s="43"/>
      <c r="I12" s="43"/>
    </row>
    <row r="13" spans="1:9" x14ac:dyDescent="0.25">
      <c r="A13" s="5"/>
      <c r="B13" s="32" t="s">
        <v>7</v>
      </c>
      <c r="C13" s="5"/>
      <c r="D13" s="6">
        <v>130000</v>
      </c>
      <c r="E13" s="5">
        <v>200</v>
      </c>
      <c r="F13" s="5">
        <v>95</v>
      </c>
      <c r="G13" s="43"/>
      <c r="H13" s="43"/>
      <c r="I13" s="43"/>
    </row>
    <row r="14" spans="1:9" x14ac:dyDescent="0.25">
      <c r="A14" s="5"/>
      <c r="B14" s="32" t="s">
        <v>6</v>
      </c>
      <c r="C14" s="5"/>
      <c r="D14" s="28">
        <f>(D12*100/D10/100)</f>
        <v>0.86923076923076925</v>
      </c>
      <c r="E14" s="28">
        <f>(E12*100/E10/100)</f>
        <v>0.89</v>
      </c>
      <c r="F14" s="28">
        <f>(F12*100/F10/100)</f>
        <v>0.90526315789473688</v>
      </c>
      <c r="G14" s="43"/>
      <c r="H14" s="43"/>
      <c r="I14" s="43"/>
    </row>
    <row r="15" spans="1:9" x14ac:dyDescent="0.25">
      <c r="G15" s="43"/>
      <c r="H15" s="43"/>
      <c r="I15" s="43"/>
    </row>
    <row r="16" spans="1:9" ht="26.4" x14ac:dyDescent="0.25">
      <c r="C16" s="32" t="s">
        <v>108</v>
      </c>
      <c r="D16" s="35">
        <f>AVERAGE(D13:F13)</f>
        <v>43431.666666666664</v>
      </c>
      <c r="G16" s="43"/>
      <c r="H16" s="43"/>
      <c r="I16" s="43"/>
    </row>
    <row r="17" spans="1:9" ht="39.6" x14ac:dyDescent="0.25">
      <c r="C17" s="32" t="s">
        <v>107</v>
      </c>
      <c r="D17" s="34">
        <f>AVERAGE(D14:F14)</f>
        <v>0.88816464237516879</v>
      </c>
      <c r="G17" s="43"/>
      <c r="H17" s="43"/>
      <c r="I17" s="43"/>
    </row>
    <row r="18" spans="1:9" x14ac:dyDescent="0.25">
      <c r="G18" s="43"/>
      <c r="H18" s="43"/>
      <c r="I18" s="43"/>
    </row>
    <row r="19" spans="1:9" x14ac:dyDescent="0.25">
      <c r="G19" s="43"/>
      <c r="H19" s="43"/>
      <c r="I19" s="43"/>
    </row>
    <row r="20" spans="1:9" x14ac:dyDescent="0.25">
      <c r="A20" s="46" t="s">
        <v>17</v>
      </c>
      <c r="B20" s="46"/>
      <c r="C20" s="46"/>
      <c r="D20" s="46"/>
      <c r="E20" s="46"/>
      <c r="F20" s="46"/>
    </row>
    <row r="21" spans="1:9" x14ac:dyDescent="0.25">
      <c r="A21" s="46"/>
      <c r="B21" s="46"/>
      <c r="C21" s="46"/>
      <c r="D21" s="46"/>
      <c r="E21" s="46"/>
      <c r="F21" s="46"/>
    </row>
    <row r="22" spans="1:9" x14ac:dyDescent="0.25">
      <c r="A22" s="31"/>
      <c r="B22" s="31"/>
      <c r="C22" s="31"/>
      <c r="D22" s="31"/>
      <c r="E22" s="31"/>
      <c r="F22" s="31"/>
    </row>
    <row r="23" spans="1:9" x14ac:dyDescent="0.25">
      <c r="A23" s="47" t="s">
        <v>0</v>
      </c>
      <c r="B23" s="47"/>
      <c r="C23" s="31"/>
      <c r="D23" s="31" t="s">
        <v>1</v>
      </c>
      <c r="E23" s="31" t="s">
        <v>2</v>
      </c>
      <c r="F23" s="31" t="s">
        <v>3</v>
      </c>
    </row>
    <row r="24" spans="1:9" x14ac:dyDescent="0.25">
      <c r="A24" s="31" t="s">
        <v>16</v>
      </c>
      <c r="B24" s="31"/>
      <c r="C24" s="31"/>
      <c r="D24" s="31" t="s">
        <v>20</v>
      </c>
      <c r="E24" s="31" t="s">
        <v>18</v>
      </c>
      <c r="F24" s="31" t="s">
        <v>19</v>
      </c>
    </row>
    <row r="25" spans="1:9" x14ac:dyDescent="0.25">
      <c r="A25" s="26" t="s">
        <v>15</v>
      </c>
      <c r="B25" s="5"/>
      <c r="C25" s="5"/>
      <c r="D25" s="29">
        <v>25</v>
      </c>
      <c r="E25" s="29">
        <v>28</v>
      </c>
      <c r="F25" s="29">
        <v>28</v>
      </c>
    </row>
    <row r="26" spans="1:9" x14ac:dyDescent="0.25">
      <c r="A26" s="26" t="s">
        <v>14</v>
      </c>
      <c r="B26" s="5"/>
      <c r="C26" s="5"/>
      <c r="D26" s="29">
        <v>35</v>
      </c>
      <c r="E26" s="29">
        <v>39</v>
      </c>
      <c r="F26" s="29">
        <v>39</v>
      </c>
    </row>
    <row r="27" spans="1:9" x14ac:dyDescent="0.25">
      <c r="A27" s="26" t="s">
        <v>13</v>
      </c>
      <c r="B27" s="5"/>
      <c r="C27" s="5"/>
      <c r="D27" s="29">
        <v>45</v>
      </c>
      <c r="E27" s="29">
        <v>50</v>
      </c>
      <c r="F27" s="29">
        <v>50</v>
      </c>
    </row>
    <row r="28" spans="1:9" x14ac:dyDescent="0.25">
      <c r="A28" s="26" t="s">
        <v>5</v>
      </c>
      <c r="B28" s="5"/>
      <c r="C28" s="5"/>
      <c r="D28" s="5">
        <v>125</v>
      </c>
      <c r="E28" s="5">
        <v>120</v>
      </c>
      <c r="F28" s="5">
        <v>121</v>
      </c>
    </row>
    <row r="29" spans="1:9" x14ac:dyDescent="0.25">
      <c r="A29" s="26" t="s">
        <v>6</v>
      </c>
      <c r="B29" s="5"/>
      <c r="C29" s="5"/>
      <c r="D29" s="27">
        <f>+D32</f>
        <v>0.84</v>
      </c>
      <c r="E29" s="27">
        <f t="shared" ref="E29:F29" si="1">+E32</f>
        <v>0.97499999999999998</v>
      </c>
      <c r="F29" s="27">
        <f t="shared" si="1"/>
        <v>0.96694214876033058</v>
      </c>
    </row>
    <row r="30" spans="1:9" x14ac:dyDescent="0.25">
      <c r="A30" s="5"/>
      <c r="B30" s="5" t="s">
        <v>21</v>
      </c>
      <c r="C30" s="5"/>
      <c r="D30" s="29">
        <f>SUM(D25:D27)</f>
        <v>105</v>
      </c>
      <c r="E30" s="29">
        <f>SUM(E25:E27)</f>
        <v>117</v>
      </c>
      <c r="F30" s="29">
        <f>SUM(F25:F27)</f>
        <v>117</v>
      </c>
    </row>
    <row r="31" spans="1:9" x14ac:dyDescent="0.25">
      <c r="A31" s="5"/>
      <c r="B31" s="5" t="s">
        <v>7</v>
      </c>
      <c r="C31" s="5"/>
      <c r="D31" s="5">
        <v>125</v>
      </c>
      <c r="E31" s="5">
        <v>120</v>
      </c>
      <c r="F31" s="5">
        <v>121</v>
      </c>
    </row>
    <row r="32" spans="1:9" x14ac:dyDescent="0.25">
      <c r="A32" s="5"/>
      <c r="B32" s="5" t="s">
        <v>6</v>
      </c>
      <c r="C32" s="5"/>
      <c r="D32" s="28">
        <f>(D30*100/D31/100)</f>
        <v>0.84</v>
      </c>
      <c r="E32" s="28">
        <f>(E30*100/E28/100)</f>
        <v>0.97499999999999998</v>
      </c>
      <c r="F32" s="28">
        <f>(F30*100/F28/100)</f>
        <v>0.96694214876033058</v>
      </c>
    </row>
    <row r="33" spans="1:6" x14ac:dyDescent="0.25"/>
    <row r="34" spans="1:6" ht="26.4" x14ac:dyDescent="0.25">
      <c r="C34" s="32" t="s">
        <v>108</v>
      </c>
      <c r="D34" s="32">
        <f>AVERAGE(D31:F31)</f>
        <v>122</v>
      </c>
    </row>
    <row r="35" spans="1:6" ht="39.6" x14ac:dyDescent="0.25">
      <c r="C35" s="32" t="s">
        <v>107</v>
      </c>
      <c r="D35" s="34">
        <f>AVERAGE(D32:F32)</f>
        <v>0.92731404958677688</v>
      </c>
    </row>
    <row r="36" spans="1:6" x14ac:dyDescent="0.25"/>
    <row r="37" spans="1:6" x14ac:dyDescent="0.25"/>
    <row r="38" spans="1:6" x14ac:dyDescent="0.25">
      <c r="A38" s="45" t="s">
        <v>9</v>
      </c>
      <c r="B38" s="45"/>
      <c r="C38" s="45"/>
      <c r="D38" s="45"/>
      <c r="E38" s="45"/>
      <c r="F38" s="45"/>
    </row>
    <row r="39" spans="1:6" x14ac:dyDescent="0.25">
      <c r="A39" s="45"/>
      <c r="B39" s="45"/>
      <c r="C39" s="45"/>
      <c r="D39" s="45"/>
      <c r="E39" s="45"/>
      <c r="F39" s="45"/>
    </row>
    <row r="40" spans="1:6" x14ac:dyDescent="0.25">
      <c r="A40" s="30"/>
      <c r="B40" s="30"/>
      <c r="C40" s="30"/>
      <c r="D40" s="30"/>
      <c r="E40" s="30"/>
      <c r="F40" s="30"/>
    </row>
    <row r="41" spans="1:6" x14ac:dyDescent="0.25">
      <c r="A41" s="44" t="s">
        <v>0</v>
      </c>
      <c r="B41" s="44"/>
      <c r="C41" s="30"/>
      <c r="D41" s="30" t="s">
        <v>1</v>
      </c>
      <c r="E41" s="30" t="s">
        <v>2</v>
      </c>
      <c r="F41" s="30" t="s">
        <v>3</v>
      </c>
    </row>
    <row r="42" spans="1:6" x14ac:dyDescent="0.25">
      <c r="A42" s="30" t="s">
        <v>16</v>
      </c>
      <c r="B42" s="30"/>
      <c r="C42" s="30"/>
      <c r="D42" s="30" t="s">
        <v>23</v>
      </c>
      <c r="E42" s="30" t="s">
        <v>24</v>
      </c>
      <c r="F42" s="30" t="s">
        <v>25</v>
      </c>
    </row>
    <row r="43" spans="1:6" x14ac:dyDescent="0.25">
      <c r="A43" s="26" t="s">
        <v>15</v>
      </c>
      <c r="B43" s="5"/>
      <c r="C43" s="5"/>
      <c r="D43" s="29">
        <v>38000</v>
      </c>
      <c r="E43" s="29">
        <v>15</v>
      </c>
      <c r="F43" s="29">
        <v>8</v>
      </c>
    </row>
    <row r="44" spans="1:6" x14ac:dyDescent="0.25">
      <c r="A44" s="26" t="s">
        <v>14</v>
      </c>
      <c r="B44" s="5"/>
      <c r="C44" s="5"/>
      <c r="D44" s="29">
        <v>40000</v>
      </c>
      <c r="E44" s="29">
        <v>20</v>
      </c>
      <c r="F44" s="29">
        <v>8</v>
      </c>
    </row>
    <row r="45" spans="1:6" x14ac:dyDescent="0.25">
      <c r="A45" s="26" t="s">
        <v>13</v>
      </c>
      <c r="B45" s="5"/>
      <c r="C45" s="5"/>
      <c r="D45" s="29">
        <v>50000</v>
      </c>
      <c r="E45" s="29">
        <v>28</v>
      </c>
      <c r="F45" s="29">
        <v>8</v>
      </c>
    </row>
    <row r="46" spans="1:6" x14ac:dyDescent="0.25">
      <c r="A46" s="26" t="s">
        <v>5</v>
      </c>
      <c r="B46" s="5"/>
      <c r="C46" s="5"/>
      <c r="D46" s="5">
        <v>125000</v>
      </c>
      <c r="E46" s="5">
        <v>44</v>
      </c>
      <c r="F46" s="5">
        <v>22</v>
      </c>
    </row>
    <row r="47" spans="1:6" x14ac:dyDescent="0.25">
      <c r="A47" s="26" t="s">
        <v>6</v>
      </c>
      <c r="B47" s="5"/>
      <c r="C47" s="5"/>
      <c r="D47" s="27">
        <f>+D50</f>
        <v>1.024</v>
      </c>
      <c r="E47" s="27">
        <f t="shared" ref="E47:F47" si="2">+E50</f>
        <v>1.4318181818181819</v>
      </c>
      <c r="F47" s="27">
        <f t="shared" si="2"/>
        <v>1.0909090909090908</v>
      </c>
    </row>
    <row r="48" spans="1:6" x14ac:dyDescent="0.25">
      <c r="A48" s="5"/>
      <c r="B48" s="5" t="s">
        <v>21</v>
      </c>
      <c r="C48" s="5"/>
      <c r="D48" s="29">
        <f>SUM(D43:D45)</f>
        <v>128000</v>
      </c>
      <c r="E48" s="29">
        <f>SUM(E43:E45)</f>
        <v>63</v>
      </c>
      <c r="F48" s="29">
        <f>SUM(F43:F45)</f>
        <v>24</v>
      </c>
    </row>
    <row r="49" spans="1:6" x14ac:dyDescent="0.25">
      <c r="A49" s="5"/>
      <c r="B49" s="5" t="s">
        <v>7</v>
      </c>
      <c r="C49" s="5"/>
      <c r="D49" s="5">
        <v>125000</v>
      </c>
      <c r="E49" s="5">
        <v>44</v>
      </c>
      <c r="F49" s="5">
        <v>22</v>
      </c>
    </row>
    <row r="50" spans="1:6" x14ac:dyDescent="0.25">
      <c r="A50" s="5"/>
      <c r="B50" s="5" t="s">
        <v>6</v>
      </c>
      <c r="C50" s="5"/>
      <c r="D50" s="28">
        <f>(D48*100/D49/100)</f>
        <v>1.024</v>
      </c>
      <c r="E50" s="28">
        <f>E48*100/E49/100</f>
        <v>1.4318181818181819</v>
      </c>
      <c r="F50" s="28">
        <f t="shared" ref="F50" si="3">(F48*100/F49/100)</f>
        <v>1.0909090909090908</v>
      </c>
    </row>
    <row r="51" spans="1:6" x14ac:dyDescent="0.25"/>
    <row r="52" spans="1:6" ht="26.4" x14ac:dyDescent="0.25">
      <c r="C52" s="32" t="s">
        <v>108</v>
      </c>
      <c r="D52" s="37">
        <f>AVERAGE(D49:F49)</f>
        <v>41688.666666666664</v>
      </c>
    </row>
    <row r="53" spans="1:6" ht="39.6" x14ac:dyDescent="0.25">
      <c r="C53" s="32" t="s">
        <v>107</v>
      </c>
      <c r="D53" s="34">
        <f>AVERAGE(D50:F50)</f>
        <v>1.1822424242424241</v>
      </c>
    </row>
    <row r="54" spans="1:6" x14ac:dyDescent="0.25"/>
    <row r="55" spans="1:6" x14ac:dyDescent="0.25"/>
    <row r="56" spans="1:6" x14ac:dyDescent="0.25"/>
    <row r="57" spans="1:6" x14ac:dyDescent="0.25">
      <c r="A57" s="45" t="s">
        <v>10</v>
      </c>
      <c r="B57" s="45"/>
      <c r="C57" s="45"/>
      <c r="D57" s="45"/>
      <c r="E57" s="45"/>
      <c r="F57" s="45"/>
    </row>
    <row r="58" spans="1:6" x14ac:dyDescent="0.25">
      <c r="A58" s="45"/>
      <c r="B58" s="45"/>
      <c r="C58" s="45"/>
      <c r="D58" s="45"/>
      <c r="E58" s="45"/>
      <c r="F58" s="45"/>
    </row>
    <row r="59" spans="1:6" x14ac:dyDescent="0.25">
      <c r="A59" s="30"/>
      <c r="B59" s="30"/>
      <c r="C59" s="30"/>
      <c r="D59" s="30"/>
      <c r="E59" s="30"/>
      <c r="F59" s="30"/>
    </row>
    <row r="60" spans="1:6" x14ac:dyDescent="0.25">
      <c r="A60" s="44" t="s">
        <v>0</v>
      </c>
      <c r="B60" s="44"/>
      <c r="C60" s="30"/>
      <c r="D60" s="30" t="s">
        <v>1</v>
      </c>
      <c r="E60" s="30" t="s">
        <v>2</v>
      </c>
      <c r="F60" s="30" t="s">
        <v>3</v>
      </c>
    </row>
    <row r="61" spans="1:6" x14ac:dyDescent="0.25">
      <c r="A61" s="30" t="s">
        <v>16</v>
      </c>
      <c r="B61" s="30"/>
      <c r="C61" s="30"/>
      <c r="D61" s="30" t="s">
        <v>26</v>
      </c>
      <c r="E61" s="30" t="s">
        <v>27</v>
      </c>
      <c r="F61" s="30" t="s">
        <v>28</v>
      </c>
    </row>
    <row r="62" spans="1:6" x14ac:dyDescent="0.25">
      <c r="A62" s="26" t="s">
        <v>15</v>
      </c>
      <c r="B62" s="5"/>
      <c r="C62" s="5"/>
      <c r="D62" s="29">
        <v>60</v>
      </c>
      <c r="E62" s="29">
        <v>60</v>
      </c>
      <c r="F62" s="29">
        <v>49</v>
      </c>
    </row>
    <row r="63" spans="1:6" x14ac:dyDescent="0.25">
      <c r="A63" s="26" t="s">
        <v>14</v>
      </c>
      <c r="B63" s="5"/>
      <c r="C63" s="5"/>
      <c r="D63" s="29">
        <v>70</v>
      </c>
      <c r="E63" s="29">
        <v>70</v>
      </c>
      <c r="F63" s="29">
        <v>68</v>
      </c>
    </row>
    <row r="64" spans="1:6" x14ac:dyDescent="0.25">
      <c r="A64" s="26" t="s">
        <v>13</v>
      </c>
      <c r="B64" s="5"/>
      <c r="C64" s="5"/>
      <c r="D64" s="29">
        <v>95</v>
      </c>
      <c r="E64" s="29">
        <v>80</v>
      </c>
      <c r="F64" s="29">
        <v>80</v>
      </c>
    </row>
    <row r="65" spans="1:6" x14ac:dyDescent="0.25">
      <c r="A65" s="26" t="s">
        <v>5</v>
      </c>
      <c r="B65" s="5"/>
      <c r="C65" s="5"/>
      <c r="D65" s="5">
        <v>200</v>
      </c>
      <c r="E65" s="5">
        <v>197</v>
      </c>
      <c r="F65" s="5">
        <v>193</v>
      </c>
    </row>
    <row r="66" spans="1:6" x14ac:dyDescent="0.25">
      <c r="A66" s="26" t="s">
        <v>6</v>
      </c>
      <c r="B66" s="5"/>
      <c r="C66" s="5"/>
      <c r="D66" s="27">
        <f>+D69</f>
        <v>1.125</v>
      </c>
      <c r="E66" s="27">
        <f>+E69</f>
        <v>1.0659898477157359</v>
      </c>
      <c r="F66" s="27">
        <f t="shared" ref="F66" si="4">+F69</f>
        <v>1.0207253886010361</v>
      </c>
    </row>
    <row r="67" spans="1:6" x14ac:dyDescent="0.25">
      <c r="A67" s="5"/>
      <c r="B67" s="5" t="s">
        <v>21</v>
      </c>
      <c r="C67" s="5"/>
      <c r="D67" s="29">
        <f>SUM(D62:D64)</f>
        <v>225</v>
      </c>
      <c r="E67" s="29">
        <f>SUM(E62:E64)</f>
        <v>210</v>
      </c>
      <c r="F67" s="29">
        <f>SUM(F62:F64)</f>
        <v>197</v>
      </c>
    </row>
    <row r="68" spans="1:6" x14ac:dyDescent="0.25">
      <c r="A68" s="5"/>
      <c r="B68" s="5" t="s">
        <v>7</v>
      </c>
      <c r="C68" s="5"/>
      <c r="D68" s="5">
        <v>200</v>
      </c>
      <c r="E68" s="5">
        <v>197</v>
      </c>
      <c r="F68" s="5">
        <v>193</v>
      </c>
    </row>
    <row r="69" spans="1:6" x14ac:dyDescent="0.25">
      <c r="A69" s="5"/>
      <c r="B69" s="5" t="s">
        <v>6</v>
      </c>
      <c r="C69" s="5"/>
      <c r="D69" s="28">
        <f>(D67*100/D68/100)</f>
        <v>1.125</v>
      </c>
      <c r="E69" s="28">
        <f t="shared" ref="E69:F69" si="5">(E67*100/E68/100)</f>
        <v>1.0659898477157359</v>
      </c>
      <c r="F69" s="28">
        <f t="shared" si="5"/>
        <v>1.0207253886010361</v>
      </c>
    </row>
    <row r="70" spans="1:6" x14ac:dyDescent="0.25"/>
    <row r="71" spans="1:6" ht="26.4" x14ac:dyDescent="0.25">
      <c r="C71" s="32" t="s">
        <v>108</v>
      </c>
      <c r="D71" s="36">
        <f>AVERAGE(D68:F68)</f>
        <v>196.66666666666666</v>
      </c>
    </row>
    <row r="72" spans="1:6" ht="39.6" x14ac:dyDescent="0.25">
      <c r="C72" s="32" t="s">
        <v>107</v>
      </c>
      <c r="D72" s="34">
        <f>AVERAGE(D69:F69)</f>
        <v>1.0705717454389241</v>
      </c>
    </row>
    <row r="73" spans="1:6" x14ac:dyDescent="0.25"/>
    <row r="74" spans="1:6" hidden="1" x14ac:dyDescent="0.25"/>
    <row r="75" spans="1:6" hidden="1" x14ac:dyDescent="0.25"/>
    <row r="76" spans="1:6" hidden="1" x14ac:dyDescent="0.25"/>
    <row r="77" spans="1:6" hidden="1" x14ac:dyDescent="0.25"/>
    <row r="78" spans="1:6" hidden="1" x14ac:dyDescent="0.25"/>
    <row r="79" spans="1:6" hidden="1" x14ac:dyDescent="0.25"/>
    <row r="80" spans="1:6" hidden="1" x14ac:dyDescent="0.25"/>
  </sheetData>
  <mergeCells count="9">
    <mergeCell ref="G12:I19"/>
    <mergeCell ref="A41:B41"/>
    <mergeCell ref="A57:F58"/>
    <mergeCell ref="A60:B60"/>
    <mergeCell ref="A2:F3"/>
    <mergeCell ref="A5:B5"/>
    <mergeCell ref="A20:F21"/>
    <mergeCell ref="A23:B23"/>
    <mergeCell ref="A38:F3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8"/>
  <sheetViews>
    <sheetView topLeftCell="K1" workbookViewId="0">
      <selection sqref="A1:Y1"/>
    </sheetView>
  </sheetViews>
  <sheetFormatPr baseColWidth="10" defaultColWidth="0" defaultRowHeight="13.2" zeroHeight="1" x14ac:dyDescent="0.25"/>
  <cols>
    <col min="1" max="1" width="6.6640625" style="1" customWidth="1"/>
    <col min="2" max="2" width="10.109375" style="1" bestFit="1" customWidth="1"/>
    <col min="3" max="3" width="17" style="1" customWidth="1"/>
    <col min="4" max="4" width="11.88671875" style="1" customWidth="1"/>
    <col min="5" max="5" width="9.44140625" style="1" bestFit="1" customWidth="1"/>
    <col min="6" max="6" width="13.6640625" style="1" bestFit="1" customWidth="1"/>
    <col min="7" max="7" width="9.109375" style="1" bestFit="1" customWidth="1"/>
    <col min="8" max="8" width="14.44140625" style="1" bestFit="1" customWidth="1"/>
    <col min="9" max="9" width="11.6640625" style="1" bestFit="1" customWidth="1"/>
    <col min="10" max="10" width="12.44140625" style="1" bestFit="1" customWidth="1"/>
    <col min="11" max="11" width="16.109375" style="1" bestFit="1" customWidth="1"/>
    <col min="12" max="12" width="7.33203125" style="1" bestFit="1" customWidth="1"/>
    <col min="13" max="13" width="6.109375" style="1" customWidth="1"/>
    <col min="14" max="14" width="11.33203125" style="1" bestFit="1" customWidth="1"/>
    <col min="15" max="15" width="12.5546875" style="1" bestFit="1" customWidth="1"/>
    <col min="16" max="16" width="7.88671875" style="1" bestFit="1" customWidth="1"/>
    <col min="17" max="17" width="5.109375" style="1" customWidth="1"/>
    <col min="18" max="18" width="13.44140625" style="1" bestFit="1" customWidth="1"/>
    <col min="19" max="19" width="8.44140625" style="1" bestFit="1" customWidth="1"/>
    <col min="20" max="20" width="9" style="1" bestFit="1" customWidth="1"/>
    <col min="21" max="21" width="8.88671875" style="1" bestFit="1" customWidth="1"/>
    <col min="22" max="22" width="7.109375" style="1" customWidth="1"/>
    <col min="23" max="23" width="9.109375" style="1" customWidth="1"/>
    <col min="24" max="24" width="6.6640625" style="1" bestFit="1" customWidth="1"/>
    <col min="25" max="25" width="6.5546875" style="1" customWidth="1"/>
    <col min="26" max="16383" width="11.44140625" style="1" hidden="1"/>
    <col min="16384" max="16384" width="2" style="1" hidden="1" customWidth="1"/>
  </cols>
  <sheetData>
    <row r="1" spans="1:25" ht="13.8" thickBot="1" x14ac:dyDescent="0.3">
      <c r="A1" s="48" t="s">
        <v>29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2" spans="1:25" ht="13.8" thickBot="1" x14ac:dyDescent="0.3">
      <c r="A2" s="48" t="s">
        <v>30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s="10" customFormat="1" ht="40.200000000000003" thickBot="1" x14ac:dyDescent="0.35">
      <c r="A3" s="8" t="s">
        <v>31</v>
      </c>
      <c r="B3" s="9" t="s">
        <v>32</v>
      </c>
      <c r="C3" s="9" t="s">
        <v>103</v>
      </c>
      <c r="D3" s="9" t="s">
        <v>33</v>
      </c>
      <c r="E3" s="9" t="s">
        <v>34</v>
      </c>
      <c r="F3" s="9" t="s">
        <v>35</v>
      </c>
      <c r="G3" s="9" t="s">
        <v>36</v>
      </c>
      <c r="H3" s="9" t="s">
        <v>37</v>
      </c>
      <c r="I3" s="9" t="s">
        <v>38</v>
      </c>
      <c r="J3" s="9" t="s">
        <v>39</v>
      </c>
      <c r="K3" s="9" t="s">
        <v>40</v>
      </c>
      <c r="L3" s="9" t="s">
        <v>41</v>
      </c>
      <c r="M3" s="9" t="s">
        <v>42</v>
      </c>
      <c r="N3" s="9" t="s">
        <v>43</v>
      </c>
      <c r="O3" s="9" t="s">
        <v>44</v>
      </c>
      <c r="P3" s="9" t="s">
        <v>45</v>
      </c>
      <c r="Q3" s="9" t="s">
        <v>46</v>
      </c>
      <c r="R3" s="9" t="s">
        <v>47</v>
      </c>
      <c r="S3" s="9" t="s">
        <v>48</v>
      </c>
      <c r="T3" s="9" t="s">
        <v>49</v>
      </c>
      <c r="U3" s="9" t="s">
        <v>50</v>
      </c>
      <c r="V3" s="9" t="s">
        <v>51</v>
      </c>
      <c r="W3" s="9" t="s">
        <v>52</v>
      </c>
      <c r="X3" s="9" t="s">
        <v>53</v>
      </c>
      <c r="Y3" s="9" t="s">
        <v>42</v>
      </c>
    </row>
    <row r="4" spans="1:25" x14ac:dyDescent="0.25">
      <c r="A4" s="11">
        <v>1</v>
      </c>
      <c r="B4" s="12">
        <v>100</v>
      </c>
      <c r="C4" s="25">
        <v>2012</v>
      </c>
      <c r="D4" s="13" t="s">
        <v>54</v>
      </c>
      <c r="E4" s="13" t="s">
        <v>55</v>
      </c>
      <c r="F4" s="14">
        <v>188056</v>
      </c>
      <c r="G4" s="15">
        <v>2308596</v>
      </c>
      <c r="H4" s="16">
        <v>3179638521</v>
      </c>
      <c r="I4" s="13" t="s">
        <v>73</v>
      </c>
      <c r="J4" s="13" t="s">
        <v>77</v>
      </c>
      <c r="K4" s="16">
        <v>3179638521</v>
      </c>
      <c r="L4" s="13" t="s">
        <v>83</v>
      </c>
      <c r="M4" s="13"/>
      <c r="N4" s="17">
        <v>25905</v>
      </c>
      <c r="O4" s="13" t="s">
        <v>85</v>
      </c>
      <c r="P4" s="13" t="s">
        <v>90</v>
      </c>
      <c r="Q4" s="13">
        <v>1</v>
      </c>
      <c r="R4" s="13"/>
      <c r="S4" s="13"/>
      <c r="T4" s="13"/>
      <c r="U4" s="13"/>
      <c r="V4" s="13"/>
      <c r="W4" s="13"/>
      <c r="X4" s="13"/>
      <c r="Y4" s="13"/>
    </row>
    <row r="5" spans="1:25" x14ac:dyDescent="0.25">
      <c r="A5" s="18">
        <v>2</v>
      </c>
      <c r="B5" s="12">
        <v>110</v>
      </c>
      <c r="C5" s="25">
        <v>2012</v>
      </c>
      <c r="D5" s="5" t="s">
        <v>56</v>
      </c>
      <c r="E5" s="5" t="s">
        <v>57</v>
      </c>
      <c r="F5" s="19">
        <v>709685</v>
      </c>
      <c r="G5" s="20">
        <v>2558963</v>
      </c>
      <c r="H5" s="21">
        <v>3106985478</v>
      </c>
      <c r="I5" s="13" t="s">
        <v>74</v>
      </c>
      <c r="J5" s="13" t="s">
        <v>78</v>
      </c>
      <c r="K5" s="21">
        <v>3106985478</v>
      </c>
      <c r="L5" s="5" t="s">
        <v>84</v>
      </c>
      <c r="M5" s="5"/>
      <c r="N5" s="22">
        <v>32944</v>
      </c>
      <c r="O5" s="13" t="s">
        <v>86</v>
      </c>
      <c r="P5" s="13" t="s">
        <v>90</v>
      </c>
      <c r="Q5" s="5">
        <v>2</v>
      </c>
      <c r="R5" s="5"/>
      <c r="S5" s="5"/>
      <c r="T5" s="5"/>
      <c r="U5" s="5"/>
      <c r="V5" s="5"/>
      <c r="W5" s="5"/>
      <c r="X5" s="5"/>
      <c r="Y5" s="5"/>
    </row>
    <row r="6" spans="1:25" x14ac:dyDescent="0.25">
      <c r="A6" s="18">
        <v>3</v>
      </c>
      <c r="B6" s="12">
        <v>120</v>
      </c>
      <c r="C6" s="25">
        <v>2014</v>
      </c>
      <c r="D6" s="5" t="s">
        <v>58</v>
      </c>
      <c r="E6" s="5" t="s">
        <v>59</v>
      </c>
      <c r="F6" s="19">
        <v>519687</v>
      </c>
      <c r="G6" s="20">
        <v>9685743</v>
      </c>
      <c r="H6" s="21">
        <v>3009687452</v>
      </c>
      <c r="I6" s="13" t="s">
        <v>75</v>
      </c>
      <c r="J6" s="13" t="s">
        <v>79</v>
      </c>
      <c r="K6" s="21">
        <v>3009687452</v>
      </c>
      <c r="L6" s="13" t="s">
        <v>83</v>
      </c>
      <c r="M6" s="5"/>
      <c r="N6" s="22">
        <v>30909</v>
      </c>
      <c r="O6" s="13" t="s">
        <v>87</v>
      </c>
      <c r="P6" s="13" t="s">
        <v>90</v>
      </c>
      <c r="Q6" s="5">
        <v>4</v>
      </c>
      <c r="R6" s="5"/>
      <c r="S6" s="5"/>
      <c r="T6" s="5"/>
      <c r="U6" s="5"/>
      <c r="V6" s="5"/>
      <c r="W6" s="5"/>
      <c r="X6" s="5"/>
      <c r="Y6" s="5"/>
    </row>
    <row r="7" spans="1:25" x14ac:dyDescent="0.25">
      <c r="A7" s="18">
        <v>4</v>
      </c>
      <c r="B7" s="12">
        <v>130</v>
      </c>
      <c r="C7" s="25">
        <v>2014</v>
      </c>
      <c r="D7" s="5" t="s">
        <v>60</v>
      </c>
      <c r="E7" s="5" t="s">
        <v>57</v>
      </c>
      <c r="F7" s="19">
        <v>219674</v>
      </c>
      <c r="G7" s="20">
        <v>3698574</v>
      </c>
      <c r="H7" s="21">
        <v>3119638527</v>
      </c>
      <c r="I7" s="13" t="s">
        <v>76</v>
      </c>
      <c r="J7" s="13" t="s">
        <v>80</v>
      </c>
      <c r="K7" s="21">
        <v>3119638527</v>
      </c>
      <c r="L7" s="5" t="s">
        <v>84</v>
      </c>
      <c r="M7" s="5"/>
      <c r="N7" s="22">
        <v>34963</v>
      </c>
      <c r="O7" s="13" t="s">
        <v>88</v>
      </c>
      <c r="P7" s="13" t="s">
        <v>90</v>
      </c>
      <c r="Q7" s="5">
        <v>6</v>
      </c>
      <c r="R7" s="5"/>
      <c r="S7" s="5"/>
      <c r="T7" s="5"/>
      <c r="U7" s="5"/>
      <c r="V7" s="5"/>
      <c r="W7" s="5"/>
      <c r="X7" s="5"/>
      <c r="Y7" s="5"/>
    </row>
    <row r="8" spans="1:25" x14ac:dyDescent="0.25">
      <c r="A8" s="18">
        <v>5</v>
      </c>
      <c r="B8" s="12">
        <v>140</v>
      </c>
      <c r="C8" s="25">
        <v>2012</v>
      </c>
      <c r="D8" s="5" t="s">
        <v>61</v>
      </c>
      <c r="E8" s="5" t="s">
        <v>62</v>
      </c>
      <c r="F8" s="19">
        <v>967485</v>
      </c>
      <c r="G8" s="20">
        <v>1236589</v>
      </c>
      <c r="H8" s="21">
        <v>3129685744</v>
      </c>
      <c r="I8" s="13" t="s">
        <v>73</v>
      </c>
      <c r="J8" s="13" t="s">
        <v>81</v>
      </c>
      <c r="K8" s="21">
        <v>3129685744</v>
      </c>
      <c r="L8" s="13" t="s">
        <v>83</v>
      </c>
      <c r="M8" s="5"/>
      <c r="N8" s="22">
        <v>28686</v>
      </c>
      <c r="O8" s="13" t="s">
        <v>89</v>
      </c>
      <c r="P8" s="13" t="s">
        <v>90</v>
      </c>
      <c r="Q8" s="5">
        <v>4</v>
      </c>
      <c r="R8" s="5"/>
      <c r="S8" s="5"/>
      <c r="T8" s="5"/>
      <c r="U8" s="5"/>
      <c r="V8" s="5"/>
      <c r="W8" s="5"/>
      <c r="X8" s="5"/>
      <c r="Y8" s="5"/>
    </row>
    <row r="9" spans="1:25" x14ac:dyDescent="0.25">
      <c r="A9" s="18">
        <v>6</v>
      </c>
      <c r="B9" s="12">
        <v>150</v>
      </c>
      <c r="C9" s="25">
        <v>2012</v>
      </c>
      <c r="D9" s="5" t="s">
        <v>63</v>
      </c>
      <c r="E9" s="5" t="s">
        <v>64</v>
      </c>
      <c r="F9" s="19">
        <v>896742</v>
      </c>
      <c r="G9" s="20">
        <v>9638521</v>
      </c>
      <c r="H9" s="21">
        <v>3159638745</v>
      </c>
      <c r="I9" s="13" t="s">
        <v>74</v>
      </c>
      <c r="J9" s="13" t="s">
        <v>82</v>
      </c>
      <c r="K9" s="21">
        <v>3159638745</v>
      </c>
      <c r="L9" s="5" t="s">
        <v>84</v>
      </c>
      <c r="M9" s="5"/>
      <c r="N9" s="22">
        <v>24582</v>
      </c>
      <c r="O9" s="13" t="s">
        <v>85</v>
      </c>
      <c r="P9" s="13" t="s">
        <v>90</v>
      </c>
      <c r="Q9" s="5">
        <v>3</v>
      </c>
      <c r="R9" s="5"/>
      <c r="S9" s="5"/>
      <c r="T9" s="5"/>
      <c r="U9" s="5"/>
      <c r="V9" s="5"/>
      <c r="W9" s="5"/>
      <c r="X9" s="5"/>
      <c r="Y9" s="5"/>
    </row>
    <row r="10" spans="1:25" x14ac:dyDescent="0.25">
      <c r="A10" s="18">
        <v>7</v>
      </c>
      <c r="B10" s="12">
        <v>160</v>
      </c>
      <c r="C10" s="25">
        <v>2013</v>
      </c>
      <c r="D10" s="5" t="s">
        <v>65</v>
      </c>
      <c r="E10" s="5" t="s">
        <v>66</v>
      </c>
      <c r="F10" s="19">
        <v>304596</v>
      </c>
      <c r="G10" s="20">
        <v>9874563</v>
      </c>
      <c r="H10" s="21">
        <v>3179638574</v>
      </c>
      <c r="I10" s="13" t="s">
        <v>75</v>
      </c>
      <c r="J10" s="13" t="s">
        <v>77</v>
      </c>
      <c r="K10" s="21">
        <v>3179638574</v>
      </c>
      <c r="L10" s="13" t="s">
        <v>83</v>
      </c>
      <c r="M10" s="5"/>
      <c r="N10" s="22">
        <v>30442</v>
      </c>
      <c r="O10" s="13" t="s">
        <v>86</v>
      </c>
      <c r="P10" s="13" t="s">
        <v>90</v>
      </c>
      <c r="Q10" s="5">
        <v>3</v>
      </c>
      <c r="R10" s="5"/>
      <c r="S10" s="5"/>
      <c r="T10" s="5"/>
      <c r="U10" s="5"/>
      <c r="V10" s="5"/>
      <c r="W10" s="5"/>
      <c r="X10" s="5"/>
      <c r="Y10" s="5"/>
    </row>
    <row r="11" spans="1:25" x14ac:dyDescent="0.25">
      <c r="A11" s="18">
        <v>8</v>
      </c>
      <c r="B11" s="12">
        <v>170</v>
      </c>
      <c r="C11" s="25">
        <v>2012</v>
      </c>
      <c r="D11" s="5" t="s">
        <v>67</v>
      </c>
      <c r="E11" s="5" t="s">
        <v>68</v>
      </c>
      <c r="F11" s="19">
        <v>459687</v>
      </c>
      <c r="G11" s="20">
        <v>4589632</v>
      </c>
      <c r="H11" s="21">
        <v>3019638521</v>
      </c>
      <c r="I11" s="13" t="s">
        <v>76</v>
      </c>
      <c r="J11" s="13" t="s">
        <v>78</v>
      </c>
      <c r="K11" s="21">
        <v>3019638521</v>
      </c>
      <c r="L11" s="5" t="s">
        <v>84</v>
      </c>
      <c r="M11" s="5"/>
      <c r="N11" s="22">
        <v>30056</v>
      </c>
      <c r="O11" s="13" t="s">
        <v>87</v>
      </c>
      <c r="P11" s="13" t="s">
        <v>90</v>
      </c>
      <c r="Q11" s="5">
        <v>2</v>
      </c>
      <c r="R11" s="5"/>
      <c r="S11" s="5"/>
      <c r="T11" s="5"/>
      <c r="U11" s="5"/>
      <c r="V11" s="5"/>
      <c r="W11" s="5"/>
      <c r="X11" s="5"/>
      <c r="Y11" s="5"/>
    </row>
    <row r="12" spans="1:25" x14ac:dyDescent="0.25">
      <c r="A12" s="18">
        <v>9</v>
      </c>
      <c r="B12" s="12">
        <v>180</v>
      </c>
      <c r="C12" s="25">
        <v>2014</v>
      </c>
      <c r="D12" s="5" t="s">
        <v>69</v>
      </c>
      <c r="E12" s="5" t="s">
        <v>70</v>
      </c>
      <c r="F12" s="19">
        <v>109632</v>
      </c>
      <c r="G12" s="20">
        <v>3698574</v>
      </c>
      <c r="H12" s="21">
        <v>3109638754</v>
      </c>
      <c r="I12" s="13" t="s">
        <v>73</v>
      </c>
      <c r="J12" s="13" t="s">
        <v>79</v>
      </c>
      <c r="K12" s="21">
        <v>3109638754</v>
      </c>
      <c r="L12" s="13" t="s">
        <v>83</v>
      </c>
      <c r="M12" s="5"/>
      <c r="N12" s="22">
        <v>27573</v>
      </c>
      <c r="O12" s="13" t="s">
        <v>88</v>
      </c>
      <c r="P12" s="13" t="s">
        <v>90</v>
      </c>
      <c r="Q12" s="5">
        <v>1</v>
      </c>
      <c r="R12" s="5"/>
      <c r="S12" s="5"/>
      <c r="T12" s="5"/>
      <c r="U12" s="5"/>
      <c r="V12" s="5"/>
      <c r="W12" s="5"/>
      <c r="X12" s="5"/>
      <c r="Y12" s="5"/>
    </row>
    <row r="13" spans="1:25" x14ac:dyDescent="0.25">
      <c r="A13" s="18">
        <v>10</v>
      </c>
      <c r="B13" s="12">
        <v>190</v>
      </c>
      <c r="C13" s="25">
        <v>2013</v>
      </c>
      <c r="D13" s="5" t="s">
        <v>71</v>
      </c>
      <c r="E13" s="5" t="s">
        <v>72</v>
      </c>
      <c r="F13" s="19">
        <v>569874</v>
      </c>
      <c r="G13" s="20">
        <v>1239685</v>
      </c>
      <c r="H13" s="21">
        <v>3179638574</v>
      </c>
      <c r="I13" s="13" t="s">
        <v>74</v>
      </c>
      <c r="J13" s="13" t="s">
        <v>80</v>
      </c>
      <c r="K13" s="21">
        <v>3179638574</v>
      </c>
      <c r="L13" s="5" t="s">
        <v>84</v>
      </c>
      <c r="M13" s="5"/>
      <c r="N13" s="22">
        <v>32781</v>
      </c>
      <c r="O13" s="13" t="s">
        <v>89</v>
      </c>
      <c r="P13" s="13" t="s">
        <v>90</v>
      </c>
      <c r="Q13" s="5">
        <v>2</v>
      </c>
      <c r="R13" s="5"/>
      <c r="S13" s="5"/>
      <c r="T13" s="5"/>
      <c r="U13" s="5"/>
      <c r="V13" s="5"/>
      <c r="W13" s="5"/>
      <c r="X13" s="5"/>
      <c r="Y13" s="5"/>
    </row>
    <row r="14" spans="1:25" hidden="1" x14ac:dyDescent="0.25"/>
    <row r="15" spans="1:25" hidden="1" x14ac:dyDescent="0.25"/>
    <row r="16" spans="1:25" hidden="1" x14ac:dyDescent="0.25">
      <c r="A16" s="23"/>
    </row>
    <row r="17" hidden="1" x14ac:dyDescent="0.25"/>
    <row r="18" hidden="1" x14ac:dyDescent="0.25"/>
  </sheetData>
  <mergeCells count="2">
    <mergeCell ref="A1:Y1"/>
    <mergeCell ref="A2:Y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abSelected="1" topLeftCell="I1048576" workbookViewId="0">
      <selection sqref="A1:C1"/>
    </sheetView>
  </sheetViews>
  <sheetFormatPr baseColWidth="10" defaultColWidth="0" defaultRowHeight="13.2" zeroHeight="1" x14ac:dyDescent="0.25"/>
  <cols>
    <col min="1" max="1" width="22.6640625" style="39" customWidth="1"/>
    <col min="2" max="2" width="20.44140625" style="39" customWidth="1"/>
    <col min="3" max="3" width="22" style="39" customWidth="1"/>
    <col min="4" max="4" width="14.44140625" style="39" bestFit="1" customWidth="1"/>
    <col min="5" max="5" width="11.44140625" style="39" customWidth="1"/>
    <col min="6" max="6" width="11.6640625" style="39" bestFit="1" customWidth="1"/>
    <col min="7" max="7" width="12.6640625" style="39" bestFit="1" customWidth="1"/>
    <col min="8" max="8" width="11.44140625" style="39" customWidth="1"/>
    <col min="9" max="9" width="11.88671875" style="1" customWidth="1"/>
    <col min="10" max="10" width="14.88671875" style="1" bestFit="1" customWidth="1"/>
    <col min="11" max="11" width="16" style="1" customWidth="1"/>
    <col min="12" max="27" width="11.44140625" style="39" customWidth="1"/>
    <col min="28" max="16384" width="11.44140625" style="1" hidden="1"/>
  </cols>
  <sheetData>
    <row r="1" spans="1:11" x14ac:dyDescent="0.25">
      <c r="A1" s="52" t="s">
        <v>98</v>
      </c>
      <c r="B1" s="52"/>
      <c r="C1" s="52"/>
      <c r="I1" s="39"/>
      <c r="J1" s="39"/>
      <c r="K1" s="39"/>
    </row>
    <row r="2" spans="1:11" x14ac:dyDescent="0.25">
      <c r="A2" s="52" t="s">
        <v>93</v>
      </c>
      <c r="B2" s="52"/>
      <c r="C2" s="52"/>
      <c r="I2" s="39"/>
      <c r="J2" s="39"/>
      <c r="K2" s="39"/>
    </row>
    <row r="3" spans="1:11" x14ac:dyDescent="0.25">
      <c r="A3" s="7" t="s">
        <v>19</v>
      </c>
      <c r="B3" s="7" t="s">
        <v>91</v>
      </c>
      <c r="C3" s="7" t="s">
        <v>92</v>
      </c>
      <c r="I3" s="39"/>
      <c r="J3" s="39"/>
      <c r="K3" s="39"/>
    </row>
    <row r="4" spans="1:11" ht="66" x14ac:dyDescent="0.25">
      <c r="A4" s="3" t="s">
        <v>95</v>
      </c>
      <c r="B4" s="3" t="s">
        <v>94</v>
      </c>
      <c r="C4" s="3" t="s">
        <v>96</v>
      </c>
      <c r="I4" s="39"/>
      <c r="J4" s="39"/>
      <c r="K4" s="39"/>
    </row>
    <row r="5" spans="1:11" x14ac:dyDescent="0.25">
      <c r="I5" s="39"/>
      <c r="J5" s="39"/>
      <c r="K5" s="39"/>
    </row>
    <row r="6" spans="1:11" x14ac:dyDescent="0.25">
      <c r="I6" s="39"/>
      <c r="J6" s="39"/>
      <c r="K6" s="39"/>
    </row>
    <row r="7" spans="1:11" x14ac:dyDescent="0.25">
      <c r="I7" s="39"/>
      <c r="J7" s="39"/>
      <c r="K7" s="39"/>
    </row>
    <row r="8" spans="1:11" x14ac:dyDescent="0.25">
      <c r="A8" s="51" t="s">
        <v>97</v>
      </c>
      <c r="B8" s="51"/>
      <c r="C8" s="51"/>
      <c r="D8" s="51"/>
      <c r="F8" s="51" t="s">
        <v>97</v>
      </c>
      <c r="G8" s="51"/>
      <c r="H8" s="51"/>
      <c r="I8" s="51"/>
      <c r="J8" s="51"/>
      <c r="K8" s="51"/>
    </row>
    <row r="9" spans="1:11" x14ac:dyDescent="0.25">
      <c r="A9" s="51"/>
      <c r="B9" s="51"/>
      <c r="C9" s="51"/>
      <c r="D9" s="51"/>
      <c r="F9" s="51"/>
      <c r="G9" s="51"/>
      <c r="H9" s="51"/>
      <c r="I9" s="51"/>
      <c r="J9" s="51"/>
      <c r="K9" s="51"/>
    </row>
    <row r="10" spans="1:11" x14ac:dyDescent="0.25">
      <c r="A10" s="50" t="s">
        <v>0</v>
      </c>
      <c r="B10" s="50"/>
      <c r="C10" s="4"/>
      <c r="D10" s="7" t="s">
        <v>1</v>
      </c>
      <c r="F10" s="50" t="s">
        <v>0</v>
      </c>
      <c r="G10" s="50"/>
      <c r="H10" s="4"/>
      <c r="I10" s="7" t="s">
        <v>1</v>
      </c>
      <c r="J10" s="7" t="s">
        <v>3</v>
      </c>
      <c r="K10" s="7" t="s">
        <v>3</v>
      </c>
    </row>
    <row r="11" spans="1:11" x14ac:dyDescent="0.25">
      <c r="A11" s="7" t="s">
        <v>16</v>
      </c>
      <c r="B11" s="5"/>
      <c r="C11" s="5"/>
      <c r="D11" s="7" t="s">
        <v>104</v>
      </c>
      <c r="F11" s="7" t="s">
        <v>16</v>
      </c>
      <c r="G11" s="5"/>
      <c r="H11" s="5"/>
      <c r="I11" s="7" t="s">
        <v>99</v>
      </c>
      <c r="J11" s="7" t="s">
        <v>100</v>
      </c>
      <c r="K11" s="7" t="s">
        <v>101</v>
      </c>
    </row>
    <row r="12" spans="1:11" x14ac:dyDescent="0.25">
      <c r="A12" s="2" t="s">
        <v>14</v>
      </c>
      <c r="B12" s="5"/>
      <c r="C12" s="5"/>
      <c r="D12" s="6">
        <f>COUNTIFS(CRM!A:Y,"2012")</f>
        <v>5</v>
      </c>
      <c r="F12" s="2" t="s">
        <v>14</v>
      </c>
      <c r="G12" s="5"/>
      <c r="H12" s="5"/>
      <c r="I12" s="6">
        <v>20000</v>
      </c>
      <c r="J12" s="6">
        <v>25000</v>
      </c>
      <c r="K12" s="6">
        <v>50000</v>
      </c>
    </row>
    <row r="13" spans="1:11" x14ac:dyDescent="0.25">
      <c r="A13" s="2" t="s">
        <v>13</v>
      </c>
      <c r="B13" s="5"/>
      <c r="C13" s="5"/>
      <c r="D13" s="6">
        <f>COUNTIFS(CRM!A:Y,"2013")</f>
        <v>2</v>
      </c>
      <c r="F13" s="2" t="s">
        <v>13</v>
      </c>
      <c r="G13" s="5"/>
      <c r="H13" s="5"/>
      <c r="I13" s="6">
        <v>22000</v>
      </c>
      <c r="J13" s="6">
        <v>10000</v>
      </c>
      <c r="K13" s="6">
        <v>20000</v>
      </c>
    </row>
    <row r="14" spans="1:11" x14ac:dyDescent="0.25">
      <c r="A14" s="2" t="s">
        <v>102</v>
      </c>
      <c r="B14" s="5"/>
      <c r="C14" s="5"/>
      <c r="D14" s="6">
        <f>COUNTIFS(CRM!A:Y,"2014")</f>
        <v>3</v>
      </c>
      <c r="F14" s="2" t="s">
        <v>102</v>
      </c>
      <c r="G14" s="5"/>
      <c r="H14" s="5"/>
      <c r="I14" s="6">
        <v>24000</v>
      </c>
      <c r="J14" s="6">
        <v>30000</v>
      </c>
      <c r="K14" s="6">
        <v>40000</v>
      </c>
    </row>
    <row r="15" spans="1:11" x14ac:dyDescent="0.25">
      <c r="A15" s="2" t="s">
        <v>5</v>
      </c>
      <c r="B15" s="5"/>
      <c r="C15" s="5"/>
      <c r="D15" s="5">
        <v>5</v>
      </c>
      <c r="F15" s="2" t="s">
        <v>5</v>
      </c>
      <c r="G15" s="5"/>
      <c r="H15" s="5"/>
      <c r="I15" s="6">
        <v>110000</v>
      </c>
      <c r="J15" s="6">
        <v>200000</v>
      </c>
      <c r="K15" s="6">
        <v>150000</v>
      </c>
    </row>
    <row r="16" spans="1:11" x14ac:dyDescent="0.25">
      <c r="B16" s="7" t="s">
        <v>105</v>
      </c>
      <c r="C16" s="5"/>
      <c r="D16" s="6">
        <f>SUM(D12:D14)</f>
        <v>10</v>
      </c>
      <c r="G16" s="7" t="s">
        <v>106</v>
      </c>
      <c r="H16" s="5"/>
      <c r="I16" s="6">
        <f>SUM(I12:I14)</f>
        <v>66000</v>
      </c>
      <c r="J16" s="6">
        <f t="shared" ref="J16" si="0">SUM(J12:J14)</f>
        <v>65000</v>
      </c>
      <c r="K16" s="6">
        <f>SUM(K12:K14)</f>
        <v>110000</v>
      </c>
    </row>
    <row r="17" spans="1:27" x14ac:dyDescent="0.25">
      <c r="B17" s="7" t="s">
        <v>5</v>
      </c>
      <c r="C17" s="5"/>
      <c r="D17" s="5">
        <f>D15</f>
        <v>5</v>
      </c>
      <c r="G17" s="7" t="s">
        <v>5</v>
      </c>
      <c r="H17" s="5"/>
      <c r="I17" s="6">
        <f>I15</f>
        <v>110000</v>
      </c>
      <c r="J17" s="6">
        <f t="shared" ref="J17:K17" si="1">J15</f>
        <v>200000</v>
      </c>
      <c r="K17" s="6">
        <f t="shared" si="1"/>
        <v>150000</v>
      </c>
    </row>
    <row r="18" spans="1:27" x14ac:dyDescent="0.25">
      <c r="B18" s="7" t="s">
        <v>6</v>
      </c>
      <c r="C18" s="5"/>
      <c r="D18" s="24">
        <f>(D16*100/D15/100)</f>
        <v>2</v>
      </c>
      <c r="G18" s="7" t="s">
        <v>6</v>
      </c>
      <c r="H18" s="5"/>
      <c r="I18" s="24">
        <f>(I16*100/I15/100)</f>
        <v>0.6</v>
      </c>
      <c r="J18" s="24">
        <f t="shared" ref="J18:K18" si="2">(J16*100/J15/100)</f>
        <v>0.32500000000000001</v>
      </c>
      <c r="K18" s="24">
        <f t="shared" si="2"/>
        <v>0.73333333333333328</v>
      </c>
    </row>
    <row r="19" spans="1:27" ht="26.4" x14ac:dyDescent="0.25">
      <c r="I19" s="32" t="s">
        <v>108</v>
      </c>
      <c r="J19" s="33">
        <f>AVERAGE(I17:K17)</f>
        <v>153333.33333333334</v>
      </c>
      <c r="K19" s="39"/>
    </row>
    <row r="20" spans="1:27" ht="39.6" x14ac:dyDescent="0.25">
      <c r="I20" s="32" t="s">
        <v>107</v>
      </c>
      <c r="J20" s="34">
        <f>AVERAGE(I18:K18)</f>
        <v>0.5527777777777777</v>
      </c>
      <c r="K20" s="39"/>
    </row>
    <row r="21" spans="1:27" s="38" customFormat="1" x14ac:dyDescent="0.25">
      <c r="A21" s="40"/>
      <c r="B21" s="40"/>
      <c r="C21" s="40"/>
      <c r="D21" s="40"/>
      <c r="E21" s="40"/>
      <c r="F21" s="40"/>
      <c r="G21" s="40"/>
      <c r="H21" s="40"/>
      <c r="I21" s="41"/>
      <c r="J21" s="42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</row>
    <row r="22" spans="1:27" s="38" customFormat="1" x14ac:dyDescent="0.25">
      <c r="A22" s="40"/>
      <c r="B22" s="40"/>
      <c r="C22" s="40"/>
      <c r="D22" s="40"/>
      <c r="E22" s="40"/>
      <c r="F22" s="40"/>
      <c r="G22" s="40"/>
      <c r="H22" s="40"/>
      <c r="I22" s="41"/>
      <c r="J22" s="42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</row>
    <row r="23" spans="1:27" x14ac:dyDescent="0.25">
      <c r="F23" s="51" t="s">
        <v>109</v>
      </c>
      <c r="G23" s="51"/>
      <c r="H23" s="51"/>
      <c r="I23" s="51"/>
      <c r="J23" s="51"/>
      <c r="K23" s="51"/>
    </row>
    <row r="24" spans="1:27" x14ac:dyDescent="0.25">
      <c r="F24" s="51"/>
      <c r="G24" s="51"/>
      <c r="H24" s="51"/>
      <c r="I24" s="51"/>
      <c r="J24" s="51"/>
      <c r="K24" s="51"/>
    </row>
    <row r="25" spans="1:27" x14ac:dyDescent="0.25">
      <c r="F25" s="50" t="s">
        <v>0</v>
      </c>
      <c r="G25" s="50"/>
      <c r="H25" s="4"/>
      <c r="I25" s="7" t="s">
        <v>1</v>
      </c>
      <c r="J25" s="7" t="s">
        <v>3</v>
      </c>
      <c r="K25" s="7" t="s">
        <v>3</v>
      </c>
    </row>
    <row r="26" spans="1:27" x14ac:dyDescent="0.25">
      <c r="F26" s="7" t="s">
        <v>16</v>
      </c>
      <c r="G26" s="5"/>
      <c r="H26" s="5"/>
      <c r="I26" s="7" t="s">
        <v>100</v>
      </c>
      <c r="J26" s="7" t="s">
        <v>26</v>
      </c>
      <c r="K26" s="7" t="s">
        <v>111</v>
      </c>
    </row>
    <row r="27" spans="1:27" x14ac:dyDescent="0.25">
      <c r="F27" s="2" t="s">
        <v>14</v>
      </c>
      <c r="G27" s="5"/>
      <c r="H27" s="5"/>
      <c r="I27" s="6">
        <v>80000</v>
      </c>
      <c r="J27" s="6">
        <v>32000</v>
      </c>
      <c r="K27" s="6">
        <v>50000</v>
      </c>
    </row>
    <row r="28" spans="1:27" x14ac:dyDescent="0.25">
      <c r="F28" s="2" t="s">
        <v>13</v>
      </c>
      <c r="G28" s="5"/>
      <c r="H28" s="5"/>
      <c r="I28" s="6">
        <v>30000</v>
      </c>
      <c r="J28" s="6">
        <v>28000</v>
      </c>
      <c r="K28" s="6">
        <v>55000</v>
      </c>
    </row>
    <row r="29" spans="1:27" x14ac:dyDescent="0.25">
      <c r="F29" s="2" t="s">
        <v>102</v>
      </c>
      <c r="G29" s="5"/>
      <c r="H29" s="5"/>
      <c r="I29" s="6">
        <v>50000</v>
      </c>
      <c r="J29" s="6">
        <v>35000</v>
      </c>
      <c r="K29" s="6">
        <v>60000</v>
      </c>
    </row>
    <row r="30" spans="1:27" x14ac:dyDescent="0.25">
      <c r="F30" s="2" t="s">
        <v>5</v>
      </c>
      <c r="G30" s="5"/>
      <c r="H30" s="5"/>
      <c r="I30" s="6">
        <v>300000</v>
      </c>
      <c r="J30" s="6">
        <v>180000</v>
      </c>
      <c r="K30" s="6">
        <v>190000</v>
      </c>
    </row>
    <row r="31" spans="1:27" x14ac:dyDescent="0.25">
      <c r="G31" s="7" t="s">
        <v>106</v>
      </c>
      <c r="H31" s="5"/>
      <c r="I31" s="6">
        <f>SUM(I27:I29)</f>
        <v>160000</v>
      </c>
      <c r="J31" s="6">
        <f t="shared" ref="J31:K31" si="3">SUM(J27:J29)</f>
        <v>95000</v>
      </c>
      <c r="K31" s="6">
        <f t="shared" si="3"/>
        <v>165000</v>
      </c>
    </row>
    <row r="32" spans="1:27" x14ac:dyDescent="0.25">
      <c r="G32" s="7" t="s">
        <v>5</v>
      </c>
      <c r="H32" s="5"/>
      <c r="I32" s="6">
        <f>I30</f>
        <v>300000</v>
      </c>
      <c r="J32" s="6">
        <f t="shared" ref="J32:K32" si="4">J30</f>
        <v>180000</v>
      </c>
      <c r="K32" s="6">
        <f t="shared" si="4"/>
        <v>190000</v>
      </c>
    </row>
    <row r="33" spans="1:27" x14ac:dyDescent="0.25">
      <c r="G33" s="7" t="s">
        <v>6</v>
      </c>
      <c r="H33" s="5"/>
      <c r="I33" s="24">
        <f>(I31*100/I30/100)</f>
        <v>0.53333333333333333</v>
      </c>
      <c r="J33" s="24">
        <f t="shared" ref="J33:K33" si="5">(J31*100/J30/100)</f>
        <v>0.52777777777777779</v>
      </c>
      <c r="K33" s="24">
        <f t="shared" si="5"/>
        <v>0.86842105263157887</v>
      </c>
    </row>
    <row r="34" spans="1:27" ht="26.4" x14ac:dyDescent="0.25">
      <c r="I34" s="32" t="s">
        <v>108</v>
      </c>
      <c r="J34" s="33">
        <f>AVERAGE(I32:K32)</f>
        <v>223333.33333333334</v>
      </c>
      <c r="K34" s="39"/>
    </row>
    <row r="35" spans="1:27" ht="39.6" x14ac:dyDescent="0.25">
      <c r="I35" s="32" t="s">
        <v>107</v>
      </c>
      <c r="J35" s="34">
        <f>AVERAGE(I33:K33)</f>
        <v>0.64317738791423007</v>
      </c>
      <c r="K35" s="39"/>
    </row>
    <row r="36" spans="1:27" s="38" customFormat="1" x14ac:dyDescent="0.25">
      <c r="A36" s="40"/>
      <c r="B36" s="40"/>
      <c r="C36" s="40"/>
      <c r="D36" s="40"/>
      <c r="E36" s="40"/>
      <c r="F36" s="40"/>
      <c r="G36" s="40"/>
      <c r="H36" s="40"/>
      <c r="I36" s="41"/>
      <c r="J36" s="42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</row>
    <row r="37" spans="1:27" s="38" customFormat="1" x14ac:dyDescent="0.25">
      <c r="A37" s="40"/>
      <c r="B37" s="40"/>
      <c r="C37" s="40"/>
      <c r="D37" s="40"/>
      <c r="E37" s="40"/>
      <c r="F37" s="40"/>
      <c r="G37" s="40"/>
      <c r="H37" s="40"/>
      <c r="I37" s="41"/>
      <c r="J37" s="42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</row>
    <row r="38" spans="1:27" x14ac:dyDescent="0.25">
      <c r="F38" s="51" t="s">
        <v>110</v>
      </c>
      <c r="G38" s="51"/>
      <c r="H38" s="51"/>
      <c r="I38" s="51"/>
      <c r="J38" s="51"/>
      <c r="K38" s="51"/>
    </row>
    <row r="39" spans="1:27" x14ac:dyDescent="0.25">
      <c r="F39" s="51"/>
      <c r="G39" s="51"/>
      <c r="H39" s="51"/>
      <c r="I39" s="51"/>
      <c r="J39" s="51"/>
      <c r="K39" s="51"/>
    </row>
    <row r="40" spans="1:27" x14ac:dyDescent="0.25">
      <c r="F40" s="50" t="s">
        <v>0</v>
      </c>
      <c r="G40" s="50"/>
      <c r="H40" s="4"/>
      <c r="I40" s="7" t="s">
        <v>1</v>
      </c>
      <c r="J40" s="7" t="s">
        <v>3</v>
      </c>
      <c r="K40" s="7" t="s">
        <v>3</v>
      </c>
    </row>
    <row r="41" spans="1:27" x14ac:dyDescent="0.25">
      <c r="F41" s="7" t="s">
        <v>16</v>
      </c>
      <c r="G41" s="5"/>
      <c r="H41" s="5"/>
      <c r="I41" s="7" t="s">
        <v>112</v>
      </c>
      <c r="J41" s="7" t="s">
        <v>113</v>
      </c>
      <c r="K41" s="7" t="s">
        <v>114</v>
      </c>
    </row>
    <row r="42" spans="1:27" x14ac:dyDescent="0.25">
      <c r="F42" s="2" t="s">
        <v>14</v>
      </c>
      <c r="G42" s="5"/>
      <c r="H42" s="5"/>
      <c r="I42" s="6">
        <v>60000</v>
      </c>
      <c r="J42" s="6">
        <v>30000</v>
      </c>
      <c r="K42" s="6">
        <v>80000</v>
      </c>
    </row>
    <row r="43" spans="1:27" x14ac:dyDescent="0.25">
      <c r="F43" s="2" t="s">
        <v>13</v>
      </c>
      <c r="G43" s="5"/>
      <c r="H43" s="5"/>
      <c r="I43" s="6">
        <v>62000</v>
      </c>
      <c r="J43" s="6">
        <v>35000</v>
      </c>
      <c r="K43" s="6">
        <v>85000</v>
      </c>
    </row>
    <row r="44" spans="1:27" x14ac:dyDescent="0.25">
      <c r="F44" s="2" t="s">
        <v>102</v>
      </c>
      <c r="G44" s="5"/>
      <c r="H44" s="5"/>
      <c r="I44" s="6">
        <v>64000</v>
      </c>
      <c r="J44" s="6">
        <v>40000</v>
      </c>
      <c r="K44" s="6">
        <v>90000</v>
      </c>
    </row>
    <row r="45" spans="1:27" x14ac:dyDescent="0.25">
      <c r="F45" s="2" t="s">
        <v>5</v>
      </c>
      <c r="G45" s="5"/>
      <c r="H45" s="5"/>
      <c r="I45" s="6">
        <v>300000</v>
      </c>
      <c r="J45" s="6">
        <v>350000</v>
      </c>
      <c r="K45" s="6">
        <v>350000</v>
      </c>
    </row>
    <row r="46" spans="1:27" x14ac:dyDescent="0.25">
      <c r="G46" s="7" t="s">
        <v>106</v>
      </c>
      <c r="H46" s="5"/>
      <c r="I46" s="6">
        <f>SUM(I42:I44)</f>
        <v>186000</v>
      </c>
      <c r="J46" s="6">
        <f t="shared" ref="J46:K46" si="6">SUM(J42:J44)</f>
        <v>105000</v>
      </c>
      <c r="K46" s="6">
        <f t="shared" si="6"/>
        <v>255000</v>
      </c>
    </row>
    <row r="47" spans="1:27" x14ac:dyDescent="0.25">
      <c r="G47" s="7" t="s">
        <v>5</v>
      </c>
      <c r="H47" s="5"/>
      <c r="I47" s="6">
        <f>I45</f>
        <v>300000</v>
      </c>
      <c r="J47" s="6">
        <f t="shared" ref="J47:K47" si="7">J45</f>
        <v>350000</v>
      </c>
      <c r="K47" s="6">
        <f t="shared" si="7"/>
        <v>350000</v>
      </c>
    </row>
    <row r="48" spans="1:27" x14ac:dyDescent="0.25">
      <c r="G48" s="7" t="s">
        <v>6</v>
      </c>
      <c r="H48" s="5"/>
      <c r="I48" s="24">
        <f>(I46*100/I45/100)</f>
        <v>0.62</v>
      </c>
      <c r="J48" s="24">
        <f t="shared" ref="J48:K48" si="8">(J46*100/J45/100)</f>
        <v>0.3</v>
      </c>
      <c r="K48" s="24">
        <f t="shared" si="8"/>
        <v>0.72857142857142865</v>
      </c>
    </row>
    <row r="49" spans="9:11" ht="26.4" x14ac:dyDescent="0.25">
      <c r="I49" s="32" t="s">
        <v>108</v>
      </c>
      <c r="J49" s="33">
        <f>AVERAGE(I47:K47)</f>
        <v>333333.33333333331</v>
      </c>
      <c r="K49" s="39"/>
    </row>
    <row r="50" spans="9:11" ht="39.6" x14ac:dyDescent="0.25">
      <c r="I50" s="32" t="s">
        <v>107</v>
      </c>
      <c r="J50" s="34">
        <f>AVERAGE(I48:K48)</f>
        <v>0.54952380952380953</v>
      </c>
      <c r="K50" s="39"/>
    </row>
    <row r="51" spans="9:11" s="39" customFormat="1" x14ac:dyDescent="0.25"/>
  </sheetData>
  <mergeCells count="10">
    <mergeCell ref="F40:G40"/>
    <mergeCell ref="F23:K24"/>
    <mergeCell ref="F25:G25"/>
    <mergeCell ref="F38:K39"/>
    <mergeCell ref="A1:C1"/>
    <mergeCell ref="A2:C2"/>
    <mergeCell ref="A8:D9"/>
    <mergeCell ref="A10:B10"/>
    <mergeCell ref="F8:K9"/>
    <mergeCell ref="F10:G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CMI</vt:lpstr>
      <vt:lpstr>CRM</vt:lpstr>
      <vt:lpstr>Estrategia CRM</vt:lpstr>
    </vt:vector>
  </TitlesOfParts>
  <Manager>Yesid Moncada Tobon</Manager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4-01</dc:creator>
  <cp:lastModifiedBy>Profesor</cp:lastModifiedBy>
  <dcterms:created xsi:type="dcterms:W3CDTF">2014-01-09T17:45:53Z</dcterms:created>
  <dcterms:modified xsi:type="dcterms:W3CDTF">2014-04-04T15:00:09Z</dcterms:modified>
</cp:coreProperties>
</file>